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91" activeTab="0"/>
  </bookViews>
  <sheets>
    <sheet name="TER" sheetId="1" r:id="rId1"/>
  </sheets>
  <definedNames>
    <definedName name="Excel_BuiltIn_Print_Area" localSheetId="0">'TER'!$A$1:$I$13</definedName>
    <definedName name="_xlnm.Print_Area" localSheetId="0">'TER'!$A$1:$I$52</definedName>
  </definedNames>
  <calcPr fullCalcOnLoad="1"/>
</workbook>
</file>

<file path=xl/sharedStrings.xml><?xml version="1.0" encoding="utf-8"?>
<sst xmlns="http://schemas.openxmlformats.org/spreadsheetml/2006/main" count="85" uniqueCount="53">
  <si>
    <t>Lp.</t>
  </si>
  <si>
    <t>Ilość</t>
  </si>
  <si>
    <t>mb</t>
  </si>
  <si>
    <t>m3</t>
  </si>
  <si>
    <t>ROBOTY PRZYGOTOWAWCZE</t>
  </si>
  <si>
    <t>BRANŻA SANITARNA</t>
  </si>
  <si>
    <t>RAZEM KOSZTORYS NETTTO</t>
  </si>
  <si>
    <t>PODATEK  VAT 23 %</t>
  </si>
  <si>
    <t>RAZEM KOSZTORYS BRUTTO</t>
  </si>
  <si>
    <t>RAZEM BRANŻA SANITARNA</t>
  </si>
  <si>
    <t xml:space="preserve">Podstawa wg specyfikacji  </t>
  </si>
  <si>
    <t>Opis elementów rozliczeniowych</t>
  </si>
  <si>
    <t>Jednostka obmiaru</t>
  </si>
  <si>
    <t>Cena jednostkowa</t>
  </si>
  <si>
    <t>Wartość robót</t>
  </si>
  <si>
    <t xml:space="preserve">RAZEM BRANŻA ELEKTRYCZNA </t>
  </si>
  <si>
    <t>BRANŻA LEKTRYCZNA</t>
  </si>
  <si>
    <t>kpl.</t>
  </si>
  <si>
    <t>KANALIZACJA SANITARNA</t>
  </si>
  <si>
    <t>Sieć Grawitacyjna Kanalizacji Sanitarnej</t>
  </si>
  <si>
    <t>Sieć Tłoczna Kanalizacji Sanitarnej</t>
  </si>
  <si>
    <t>Kanalizacja sanitarna PVC-U lite Dn:200</t>
  </si>
  <si>
    <t>RAZEM WYMAGANIA OGÓLNE</t>
  </si>
  <si>
    <t>Kanalizacja sanitarna PVC-U lite Dn:250</t>
  </si>
  <si>
    <t>Kanalizacja sanitarna PVC-U lite Dn:315</t>
  </si>
  <si>
    <t>Instalacja Elektryczna Zasilania Przepompowni PS</t>
  </si>
  <si>
    <t>Roboty ziemne</t>
  </si>
  <si>
    <t>Studnia rozprężna Dn:1000</t>
  </si>
  <si>
    <t xml:space="preserve">Studnie kanalizacyjne Dn:1200 </t>
  </si>
  <si>
    <t xml:space="preserve">Kanalizacja sanitarna tłoczna Dn:90PE </t>
  </si>
  <si>
    <t xml:space="preserve">Wykopy wraz z ich zabezpieczeniem, transport mas ziemnych </t>
  </si>
  <si>
    <t>Przecisk rurą stalową Dn: 400 dla rury przewodowej PVC Dn:250</t>
  </si>
  <si>
    <t xml:space="preserve">Przecisk rurą stalową Dn: 450 dla rury przewodowej PVC Dn:315 </t>
  </si>
  <si>
    <t>147.50</t>
  </si>
  <si>
    <t>Przecisk rurą stalowa Dn:150 dla rury przewodowej PE Dn:90</t>
  </si>
  <si>
    <t xml:space="preserve">Instalacja elektyczna zasilenia przepompowni od ZKP do sterownicy AKPiA </t>
  </si>
  <si>
    <t>Linie Kablowe</t>
  </si>
  <si>
    <t>WYMAGANIA OGÓLNE</t>
  </si>
  <si>
    <t>ROBOTY ZIEMNE</t>
  </si>
  <si>
    <t>RAZEM ROBOTY ZIEMNE</t>
  </si>
  <si>
    <t>Część ogólna</t>
  </si>
  <si>
    <t xml:space="preserve">Roboty tymczasowe, prace towarzyszące, dokumentacja kontraktu, organizacja terenu budowy, organizacja prac przed rozpoczęciem robót </t>
  </si>
  <si>
    <t xml:space="preserve">ST.00.00 </t>
  </si>
  <si>
    <t>ST.01.02</t>
  </si>
  <si>
    <t>ST.02.01</t>
  </si>
  <si>
    <t xml:space="preserve">ST.02.03 </t>
  </si>
  <si>
    <r>
      <t xml:space="preserve">„Budowa sieci kanalizacji sanitarnej w m. Ożar - od ul. Okrętowej w Barlinku do ul. Dębowej w m. Ożar ”                                                    </t>
    </r>
    <r>
      <rPr>
        <b/>
        <i/>
        <sz val="12"/>
        <rFont val="Arial"/>
        <family val="2"/>
      </rPr>
      <t xml:space="preserve">Zamawiający: </t>
    </r>
    <r>
      <rPr>
        <i/>
        <sz val="12"/>
        <rFont val="Arial"/>
        <family val="2"/>
      </rPr>
      <t>PWK "Płonia" Sp. z o.o. ul. Fabryczna 5, 74-320 Barlinek</t>
    </r>
  </si>
  <si>
    <t>Przepompownia  ścieków sanitarnych PS Dn: 1500 wraz z wyposażeniem wg. Projektu budowlano - wykonawczego. [przepompownia, zagospodarowanie terenu, technologia dawkowania kooagulantu antyodorowego, zagospodarowanie terenu przepompowni, ogrodzenie]</t>
  </si>
  <si>
    <t>Przecisk rurą stalową Dn: 300 dla rury przewodowej PVC Dn:200</t>
  </si>
  <si>
    <t>Poziomy dwu lub trzy etapowy przewiert sterowany dla rury przewodowej Dn:250</t>
  </si>
  <si>
    <t xml:space="preserve">Studnia napowietrzająco - odpowietrzająca Dn:1500 </t>
  </si>
  <si>
    <t xml:space="preserve">Szafa sterownicza AKPiA </t>
  </si>
  <si>
    <t>Załącznik nr 2 do Formularza nr 1 - Tabela Elementów Rozliczeniowych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</si>
</sst>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0.0000"/>
    <numFmt numFmtId="166" formatCode="0.000"/>
    <numFmt numFmtId="167" formatCode="0.0"/>
    <numFmt numFmtId="168" formatCode="_-* #,##0.000\ _z_ł_-;\-* #,##0.000\ _z_ł_-;_-* &quot;-&quot;??\ _z_ł_-;_-@_-"/>
    <numFmt numFmtId="169" formatCode="_-* #,##0.0000\ _z_ł_-;\-* #,##0.0000\ _z_ł_-;_-* &quot;-&quot;??\ _z_ł_-;_-@_-"/>
    <numFmt numFmtId="170" formatCode="_-* #,##0.000\ _z_ł_-;\-* #,##0.000\ _z_ł_-;_-* &quot;-&quot;???\ _z_ł_-;_-@_-"/>
    <numFmt numFmtId="171" formatCode="_-* #,##0.00\ _z_ł_-;\-* #,##0.00\ _z_ł_-;_-* &quot;-&quot;???\ _z_ł_-;_-@_-"/>
    <numFmt numFmtId="172" formatCode="#,##0.0"/>
  </numFmts>
  <fonts count="49">
    <font>
      <sz val="10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b/>
      <i/>
      <sz val="14"/>
      <name val="Arial"/>
      <family val="2"/>
    </font>
    <font>
      <b/>
      <i/>
      <sz val="15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5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0" fillId="33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14" borderId="0" xfId="0" applyFill="1" applyAlignment="1">
      <alignment/>
    </xf>
    <xf numFmtId="0" fontId="3" fillId="14" borderId="0" xfId="0" applyFont="1" applyFill="1" applyAlignment="1">
      <alignment/>
    </xf>
    <xf numFmtId="4" fontId="4" fillId="0" borderId="0" xfId="0" applyNumberFormat="1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3" fillId="22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2" fontId="5" fillId="0" borderId="0" xfId="0" applyNumberFormat="1" applyFont="1" applyAlignment="1">
      <alignment/>
    </xf>
    <xf numFmtId="4" fontId="6" fillId="0" borderId="12" xfId="0" applyNumberFormat="1" applyFon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2" fontId="6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horizontal="righ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4" fontId="6" fillId="0" borderId="17" xfId="0" applyNumberFormat="1" applyFont="1" applyBorder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wrapText="1"/>
    </xf>
    <xf numFmtId="0" fontId="6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2" fontId="5" fillId="0" borderId="12" xfId="0" applyNumberFormat="1" applyFont="1" applyBorder="1" applyAlignment="1">
      <alignment vertical="center"/>
    </xf>
    <xf numFmtId="4" fontId="5" fillId="0" borderId="19" xfId="0" applyNumberFormat="1" applyFont="1" applyBorder="1" applyAlignment="1">
      <alignment vertical="center"/>
    </xf>
    <xf numFmtId="4" fontId="6" fillId="0" borderId="1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/>
    </xf>
    <xf numFmtId="0" fontId="5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6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0" fontId="8" fillId="14" borderId="13" xfId="0" applyFont="1" applyFill="1" applyBorder="1" applyAlignment="1">
      <alignment horizontal="left" vertical="center" wrapText="1"/>
    </xf>
    <xf numFmtId="0" fontId="8" fillId="14" borderId="14" xfId="0" applyFont="1" applyFill="1" applyBorder="1" applyAlignment="1">
      <alignment horizontal="left" vertical="center" wrapText="1"/>
    </xf>
    <xf numFmtId="0" fontId="8" fillId="14" borderId="25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right" wrapText="1"/>
    </xf>
    <xf numFmtId="0" fontId="2" fillId="0" borderId="19" xfId="0" applyFont="1" applyBorder="1" applyAlignment="1">
      <alignment horizontal="right" wrapText="1"/>
    </xf>
    <xf numFmtId="0" fontId="11" fillId="35" borderId="26" xfId="0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22" borderId="14" xfId="0" applyFont="1" applyFill="1" applyBorder="1" applyAlignment="1">
      <alignment horizontal="center" vertical="center" wrapText="1"/>
    </xf>
    <xf numFmtId="0" fontId="8" fillId="22" borderId="2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19" xfId="0" applyFont="1" applyBorder="1" applyAlignment="1">
      <alignment horizontal="right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8" fillId="14" borderId="11" xfId="0" applyFont="1" applyFill="1" applyBorder="1" applyAlignment="1">
      <alignment horizontal="left" vertical="center"/>
    </xf>
    <xf numFmtId="0" fontId="13" fillId="19" borderId="10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/>
    </xf>
    <xf numFmtId="0" fontId="8" fillId="14" borderId="15" xfId="0" applyFont="1" applyFill="1" applyBorder="1" applyAlignment="1">
      <alignment horizontal="left" vertical="center"/>
    </xf>
    <xf numFmtId="0" fontId="8" fillId="22" borderId="10" xfId="0" applyFont="1" applyFill="1" applyBorder="1" applyAlignment="1">
      <alignment horizontal="center" vertical="center" wrapText="1"/>
    </xf>
    <xf numFmtId="0" fontId="8" fillId="22" borderId="29" xfId="0" applyFont="1" applyFill="1" applyBorder="1" applyAlignment="1">
      <alignment horizontal="center" vertical="center" wrapText="1"/>
    </xf>
    <xf numFmtId="0" fontId="8" fillId="22" borderId="30" xfId="0" applyFont="1" applyFill="1" applyBorder="1" applyAlignment="1">
      <alignment horizontal="center" vertical="center" wrapText="1"/>
    </xf>
    <xf numFmtId="0" fontId="8" fillId="22" borderId="3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115" zoomScaleNormal="115" zoomScaleSheetLayoutView="115" zoomScalePageLayoutView="0" workbookViewId="0" topLeftCell="A1">
      <selection activeCell="A1" sqref="A1:I2"/>
    </sheetView>
  </sheetViews>
  <sheetFormatPr defaultColWidth="9.00390625" defaultRowHeight="12.75"/>
  <cols>
    <col min="1" max="1" width="7.28125" style="1" customWidth="1"/>
    <col min="2" max="2" width="15.57421875" style="0" customWidth="1"/>
    <col min="3" max="3" width="85.140625" style="2" customWidth="1"/>
    <col min="4" max="4" width="13.28125" style="1" customWidth="1"/>
    <col min="5" max="5" width="11.8515625" style="1" bestFit="1" customWidth="1"/>
    <col min="6" max="6" width="2.7109375" style="3" hidden="1" customWidth="1"/>
    <col min="7" max="7" width="11.421875" style="3" customWidth="1"/>
    <col min="8" max="8" width="13.00390625" style="3" customWidth="1"/>
    <col min="9" max="9" width="21.421875" style="3" hidden="1" customWidth="1"/>
    <col min="10" max="10" width="13.8515625" style="0" customWidth="1"/>
    <col min="11" max="11" width="15.421875" style="0" customWidth="1"/>
  </cols>
  <sheetData>
    <row r="1" spans="1:9" ht="12.75">
      <c r="A1" s="96" t="s">
        <v>52</v>
      </c>
      <c r="B1" s="96"/>
      <c r="C1" s="96"/>
      <c r="D1" s="96"/>
      <c r="E1" s="96"/>
      <c r="F1" s="96"/>
      <c r="G1" s="96"/>
      <c r="H1" s="96"/>
      <c r="I1" s="96"/>
    </row>
    <row r="2" spans="1:9" ht="12.75">
      <c r="A2" s="96"/>
      <c r="B2" s="96"/>
      <c r="C2" s="96"/>
      <c r="D2" s="96"/>
      <c r="E2" s="96"/>
      <c r="F2" s="96"/>
      <c r="G2" s="96"/>
      <c r="H2" s="96"/>
      <c r="I2" s="96"/>
    </row>
    <row r="3" spans="1:9" ht="50.25" customHeight="1">
      <c r="A3" s="97" t="s">
        <v>46</v>
      </c>
      <c r="B3" s="98"/>
      <c r="C3" s="98"/>
      <c r="D3" s="98"/>
      <c r="E3" s="98"/>
      <c r="F3" s="98"/>
      <c r="G3" s="98"/>
      <c r="H3" s="98"/>
      <c r="I3" s="99"/>
    </row>
    <row r="4" spans="1:17" s="18" customFormat="1" ht="66" customHeight="1">
      <c r="A4" s="53" t="s">
        <v>0</v>
      </c>
      <c r="B4" s="53" t="s">
        <v>10</v>
      </c>
      <c r="C4" s="53" t="s">
        <v>11</v>
      </c>
      <c r="D4" s="53" t="s">
        <v>12</v>
      </c>
      <c r="E4" s="53" t="s">
        <v>1</v>
      </c>
      <c r="F4" s="53" t="s">
        <v>13</v>
      </c>
      <c r="G4" s="75" t="s">
        <v>13</v>
      </c>
      <c r="H4" s="78" t="s">
        <v>14</v>
      </c>
      <c r="I4" s="76" t="s">
        <v>14</v>
      </c>
      <c r="J4" s="17"/>
      <c r="K4" s="17"/>
      <c r="L4" s="17"/>
      <c r="M4" s="17"/>
      <c r="N4" s="17"/>
      <c r="O4" s="17"/>
      <c r="P4" s="17"/>
      <c r="Q4" s="17"/>
    </row>
    <row r="5" spans="1:17" s="16" customFormat="1" ht="33" customHeight="1">
      <c r="A5" s="100" t="s">
        <v>37</v>
      </c>
      <c r="B5" s="100"/>
      <c r="C5" s="100"/>
      <c r="D5" s="100"/>
      <c r="E5" s="100"/>
      <c r="F5" s="100"/>
      <c r="G5" s="100"/>
      <c r="H5" s="100"/>
      <c r="I5" s="100"/>
      <c r="J5" s="15"/>
      <c r="K5" s="15"/>
      <c r="L5" s="15"/>
      <c r="M5" s="15"/>
      <c r="N5" s="15"/>
      <c r="O5" s="15"/>
      <c r="P5" s="15"/>
      <c r="Q5" s="15"/>
    </row>
    <row r="6" spans="1:9" s="16" customFormat="1" ht="18">
      <c r="A6" s="77">
        <v>1</v>
      </c>
      <c r="B6" s="101" t="s">
        <v>37</v>
      </c>
      <c r="C6" s="101" t="s">
        <v>4</v>
      </c>
      <c r="D6" s="101"/>
      <c r="E6" s="101"/>
      <c r="F6" s="101"/>
      <c r="G6" s="101"/>
      <c r="H6" s="101"/>
      <c r="I6" s="101"/>
    </row>
    <row r="7" spans="1:17" s="16" customFormat="1" ht="38.25" customHeight="1">
      <c r="A7" s="102" t="s">
        <v>41</v>
      </c>
      <c r="B7" s="102"/>
      <c r="C7" s="102"/>
      <c r="D7" s="102"/>
      <c r="E7" s="102"/>
      <c r="F7" s="102"/>
      <c r="G7" s="102"/>
      <c r="H7" s="102"/>
      <c r="I7" s="102"/>
      <c r="J7" s="15"/>
      <c r="K7" s="15"/>
      <c r="L7" s="15"/>
      <c r="M7" s="15"/>
      <c r="N7" s="15"/>
      <c r="O7" s="15"/>
      <c r="P7" s="15"/>
      <c r="Q7" s="15"/>
    </row>
    <row r="8" spans="1:17" s="4" customFormat="1" ht="15">
      <c r="A8" s="73">
        <v>1</v>
      </c>
      <c r="B8" s="62" t="s">
        <v>42</v>
      </c>
      <c r="C8" s="63" t="s">
        <v>40</v>
      </c>
      <c r="D8" s="64" t="s">
        <v>17</v>
      </c>
      <c r="E8" s="64">
        <v>1</v>
      </c>
      <c r="F8" s="65">
        <v>3738.67</v>
      </c>
      <c r="G8" s="65"/>
      <c r="H8" s="12"/>
      <c r="I8" s="66">
        <f>ROUND(F8*E8,2)</f>
        <v>3738.67</v>
      </c>
      <c r="J8" s="6"/>
      <c r="K8" s="6"/>
      <c r="L8" s="5"/>
      <c r="M8" s="5"/>
      <c r="N8" s="5"/>
      <c r="O8" s="5"/>
      <c r="P8" s="5"/>
      <c r="Q8" s="5"/>
    </row>
    <row r="9" spans="1:9" s="4" customFormat="1" ht="15">
      <c r="A9" s="70"/>
      <c r="B9" s="72"/>
      <c r="C9" s="71"/>
      <c r="D9" s="54"/>
      <c r="E9" s="55"/>
      <c r="F9" s="56"/>
      <c r="G9" s="9"/>
      <c r="H9" s="9"/>
      <c r="I9" s="57" t="e">
        <f>SUM(#REF!)</f>
        <v>#REF!</v>
      </c>
    </row>
    <row r="10" spans="1:18" s="4" customFormat="1" ht="20.25">
      <c r="A10" s="34"/>
      <c r="B10" s="35"/>
      <c r="C10" s="83" t="s">
        <v>22</v>
      </c>
      <c r="D10" s="83"/>
      <c r="E10" s="83"/>
      <c r="F10" s="83"/>
      <c r="G10" s="42"/>
      <c r="H10" s="61"/>
      <c r="I10" s="31" t="e">
        <f>#REF!+I9+#REF!</f>
        <v>#REF!</v>
      </c>
      <c r="K10" s="7"/>
      <c r="L10" s="7"/>
      <c r="M10" s="7"/>
      <c r="N10" s="7"/>
      <c r="O10" s="7"/>
      <c r="P10" s="7"/>
      <c r="Q10" s="7"/>
      <c r="R10" s="7"/>
    </row>
    <row r="11" spans="1:9" ht="21" thickBot="1">
      <c r="A11" s="8"/>
      <c r="B11" s="9"/>
      <c r="C11"/>
      <c r="D11"/>
      <c r="E11"/>
      <c r="F11"/>
      <c r="G11"/>
      <c r="H11"/>
      <c r="I11" s="50"/>
    </row>
    <row r="12" spans="1:9" ht="30" customHeight="1" thickBot="1">
      <c r="A12" s="85" t="s">
        <v>38</v>
      </c>
      <c r="B12" s="86"/>
      <c r="C12" s="86"/>
      <c r="D12" s="86"/>
      <c r="E12" s="86"/>
      <c r="F12" s="86"/>
      <c r="G12" s="86"/>
      <c r="H12" s="86"/>
      <c r="I12" s="87"/>
    </row>
    <row r="13" spans="1:9" s="16" customFormat="1" ht="18">
      <c r="A13" s="14">
        <v>2</v>
      </c>
      <c r="B13" s="95" t="s">
        <v>38</v>
      </c>
      <c r="C13" s="95" t="s">
        <v>4</v>
      </c>
      <c r="D13" s="95"/>
      <c r="E13" s="95"/>
      <c r="F13" s="95"/>
      <c r="G13" s="95"/>
      <c r="H13" s="95"/>
      <c r="I13" s="95"/>
    </row>
    <row r="14" spans="1:9" s="27" customFormat="1" ht="18" customHeight="1">
      <c r="A14" s="103" t="s">
        <v>30</v>
      </c>
      <c r="B14" s="104"/>
      <c r="C14" s="104"/>
      <c r="D14" s="104"/>
      <c r="E14" s="104"/>
      <c r="F14" s="104"/>
      <c r="G14" s="104"/>
      <c r="H14" s="104"/>
      <c r="I14" s="105"/>
    </row>
    <row r="15" spans="1:14" s="4" customFormat="1" ht="21" customHeight="1">
      <c r="A15" s="11">
        <v>1</v>
      </c>
      <c r="B15" s="26" t="s">
        <v>43</v>
      </c>
      <c r="C15" s="33" t="s">
        <v>26</v>
      </c>
      <c r="D15" s="11" t="s">
        <v>3</v>
      </c>
      <c r="E15" s="11">
        <v>13500</v>
      </c>
      <c r="F15" s="12">
        <v>8.65</v>
      </c>
      <c r="G15" s="12"/>
      <c r="H15" s="12"/>
      <c r="I15" s="13">
        <f>ROUND(F15*E15,2)</f>
        <v>116775</v>
      </c>
      <c r="K15"/>
      <c r="L15"/>
      <c r="M15"/>
      <c r="N15"/>
    </row>
    <row r="16" spans="1:18" s="4" customFormat="1" ht="15">
      <c r="A16" s="34"/>
      <c r="B16" s="35"/>
      <c r="C16" s="32"/>
      <c r="D16" s="34"/>
      <c r="E16" s="36"/>
      <c r="F16" s="39"/>
      <c r="G16" s="39"/>
      <c r="H16" s="39"/>
      <c r="I16" s="40" t="e">
        <f>SUM(#REF!)</f>
        <v>#REF!</v>
      </c>
      <c r="K16" s="7"/>
      <c r="L16" s="7"/>
      <c r="M16" s="7"/>
      <c r="N16" s="7"/>
      <c r="O16" s="7"/>
      <c r="P16" s="7"/>
      <c r="Q16" s="7"/>
      <c r="R16" s="7"/>
    </row>
    <row r="17" spans="1:9" ht="20.25">
      <c r="A17" s="8"/>
      <c r="B17" s="9"/>
      <c r="C17" s="83" t="s">
        <v>39</v>
      </c>
      <c r="D17" s="83"/>
      <c r="E17" s="83"/>
      <c r="F17" s="83"/>
      <c r="G17" s="42"/>
      <c r="H17" s="61"/>
      <c r="I17" s="60" t="e">
        <f>#REF!+#REF!+#REF!+#REF!+#REF!+#REF!+#REF!+#REF!+#REF!+I16</f>
        <v>#REF!</v>
      </c>
    </row>
    <row r="18" spans="1:9" ht="16.5" thickBot="1">
      <c r="A18" s="8"/>
      <c r="B18" s="9"/>
      <c r="C18" s="19"/>
      <c r="D18" s="29"/>
      <c r="E18" s="29"/>
      <c r="F18" s="19"/>
      <c r="G18" s="19"/>
      <c r="H18" s="19"/>
      <c r="I18" s="25"/>
    </row>
    <row r="19" spans="1:14" ht="33" customHeight="1" thickBot="1">
      <c r="A19" s="85" t="s">
        <v>5</v>
      </c>
      <c r="B19" s="86"/>
      <c r="C19" s="86"/>
      <c r="D19" s="86"/>
      <c r="E19" s="86"/>
      <c r="F19" s="86"/>
      <c r="G19" s="86"/>
      <c r="H19" s="86"/>
      <c r="I19" s="87"/>
      <c r="K19" s="4"/>
      <c r="L19" s="4"/>
      <c r="M19" s="4"/>
      <c r="N19" s="4"/>
    </row>
    <row r="20" spans="1:14" s="23" customFormat="1" ht="20.25">
      <c r="A20" s="52">
        <v>3</v>
      </c>
      <c r="B20" s="80" t="s">
        <v>18</v>
      </c>
      <c r="C20" s="81"/>
      <c r="D20" s="81"/>
      <c r="E20" s="81"/>
      <c r="F20" s="81"/>
      <c r="G20" s="81"/>
      <c r="H20" s="81"/>
      <c r="I20" s="82"/>
      <c r="K20" s="24"/>
      <c r="L20" s="24"/>
      <c r="M20" s="24"/>
      <c r="N20" s="24"/>
    </row>
    <row r="21" spans="1:14" ht="21" customHeight="1">
      <c r="A21" s="88" t="s">
        <v>19</v>
      </c>
      <c r="B21" s="89"/>
      <c r="C21" s="89"/>
      <c r="D21" s="89"/>
      <c r="E21" s="89"/>
      <c r="F21" s="89"/>
      <c r="G21" s="89"/>
      <c r="H21" s="89"/>
      <c r="I21" s="90"/>
      <c r="K21" s="4"/>
      <c r="L21" s="4"/>
      <c r="M21" s="4"/>
      <c r="N21" s="4"/>
    </row>
    <row r="22" spans="1:14" ht="21" customHeight="1">
      <c r="A22" s="30">
        <v>1</v>
      </c>
      <c r="B22" s="22" t="s">
        <v>44</v>
      </c>
      <c r="C22" s="21" t="s">
        <v>21</v>
      </c>
      <c r="D22" s="30" t="s">
        <v>2</v>
      </c>
      <c r="E22" s="30">
        <v>989</v>
      </c>
      <c r="F22" s="38">
        <v>115.8</v>
      </c>
      <c r="G22" s="38"/>
      <c r="H22" s="38"/>
      <c r="I22" s="38">
        <f>E22*F22</f>
        <v>114526.2</v>
      </c>
      <c r="K22" s="4"/>
      <c r="L22" s="4"/>
      <c r="M22" s="4"/>
      <c r="N22" s="4"/>
    </row>
    <row r="23" spans="1:14" ht="21" customHeight="1">
      <c r="A23" s="30">
        <v>2</v>
      </c>
      <c r="B23" s="22" t="s">
        <v>44</v>
      </c>
      <c r="C23" s="21" t="s">
        <v>23</v>
      </c>
      <c r="D23" s="30" t="s">
        <v>2</v>
      </c>
      <c r="E23" s="30">
        <v>696.5</v>
      </c>
      <c r="F23" s="38"/>
      <c r="G23" s="38"/>
      <c r="H23" s="38"/>
      <c r="I23" s="38"/>
      <c r="K23" s="4"/>
      <c r="L23" s="4"/>
      <c r="M23" s="4"/>
      <c r="N23" s="4"/>
    </row>
    <row r="24" spans="1:14" ht="21" customHeight="1">
      <c r="A24" s="30">
        <v>3</v>
      </c>
      <c r="B24" s="22" t="s">
        <v>44</v>
      </c>
      <c r="C24" s="21" t="s">
        <v>24</v>
      </c>
      <c r="D24" s="30" t="s">
        <v>2</v>
      </c>
      <c r="E24" s="30">
        <v>117.5</v>
      </c>
      <c r="F24" s="38"/>
      <c r="G24" s="38"/>
      <c r="H24" s="38"/>
      <c r="I24" s="38"/>
      <c r="K24" s="4"/>
      <c r="L24" s="4"/>
      <c r="M24" s="4"/>
      <c r="N24" s="4"/>
    </row>
    <row r="25" spans="1:14" ht="21" customHeight="1">
      <c r="A25" s="30">
        <v>4</v>
      </c>
      <c r="B25" s="22" t="s">
        <v>44</v>
      </c>
      <c r="C25" s="21" t="s">
        <v>32</v>
      </c>
      <c r="D25" s="30" t="s">
        <v>2</v>
      </c>
      <c r="E25" s="30">
        <v>30</v>
      </c>
      <c r="F25" s="38"/>
      <c r="G25" s="38"/>
      <c r="H25" s="38"/>
      <c r="I25" s="38"/>
      <c r="K25" s="4"/>
      <c r="L25" s="4"/>
      <c r="M25" s="4"/>
      <c r="N25" s="4"/>
    </row>
    <row r="26" spans="1:14" ht="21" customHeight="1">
      <c r="A26" s="30">
        <v>5</v>
      </c>
      <c r="B26" s="22" t="s">
        <v>44</v>
      </c>
      <c r="C26" s="21" t="s">
        <v>31</v>
      </c>
      <c r="D26" s="30" t="s">
        <v>2</v>
      </c>
      <c r="E26" s="30">
        <v>34.5</v>
      </c>
      <c r="F26" s="38"/>
      <c r="G26" s="38"/>
      <c r="H26" s="38"/>
      <c r="I26" s="38"/>
      <c r="K26" s="4"/>
      <c r="L26" s="4"/>
      <c r="M26" s="4"/>
      <c r="N26" s="4"/>
    </row>
    <row r="27" spans="1:14" ht="21" customHeight="1">
      <c r="A27" s="30">
        <v>6</v>
      </c>
      <c r="B27" s="22" t="s">
        <v>44</v>
      </c>
      <c r="C27" s="21" t="s">
        <v>48</v>
      </c>
      <c r="D27" s="30" t="s">
        <v>2</v>
      </c>
      <c r="E27" s="30">
        <v>8.5</v>
      </c>
      <c r="F27" s="38"/>
      <c r="G27" s="38"/>
      <c r="H27" s="38"/>
      <c r="I27" s="38"/>
      <c r="K27" s="4"/>
      <c r="L27" s="4"/>
      <c r="M27" s="4"/>
      <c r="N27" s="4"/>
    </row>
    <row r="28" spans="1:14" ht="21" customHeight="1">
      <c r="A28" s="30">
        <v>7</v>
      </c>
      <c r="B28" s="22" t="s">
        <v>44</v>
      </c>
      <c r="C28" s="21" t="s">
        <v>49</v>
      </c>
      <c r="D28" s="30" t="s">
        <v>2</v>
      </c>
      <c r="E28" s="30" t="s">
        <v>33</v>
      </c>
      <c r="F28" s="38"/>
      <c r="G28" s="38"/>
      <c r="H28" s="38"/>
      <c r="I28" s="38"/>
      <c r="K28" s="4"/>
      <c r="L28" s="4"/>
      <c r="M28" s="4"/>
      <c r="N28" s="4"/>
    </row>
    <row r="29" spans="1:14" ht="21" customHeight="1">
      <c r="A29" s="30">
        <v>8</v>
      </c>
      <c r="B29" s="22" t="s">
        <v>44</v>
      </c>
      <c r="C29" s="21" t="s">
        <v>28</v>
      </c>
      <c r="D29" s="30" t="s">
        <v>17</v>
      </c>
      <c r="E29" s="30">
        <v>55</v>
      </c>
      <c r="F29" s="38">
        <v>3448.9</v>
      </c>
      <c r="G29" s="38"/>
      <c r="H29" s="38"/>
      <c r="I29" s="38">
        <f>E29*F29</f>
        <v>189689.5</v>
      </c>
      <c r="K29" s="4"/>
      <c r="L29" s="4"/>
      <c r="M29" s="4"/>
      <c r="N29" s="4"/>
    </row>
    <row r="30" spans="1:14" ht="21" customHeight="1">
      <c r="A30" s="30">
        <v>9</v>
      </c>
      <c r="B30" s="22" t="s">
        <v>44</v>
      </c>
      <c r="C30" s="21" t="s">
        <v>27</v>
      </c>
      <c r="D30" s="30" t="s">
        <v>17</v>
      </c>
      <c r="E30" s="30">
        <v>1</v>
      </c>
      <c r="F30" s="38">
        <v>3448.9</v>
      </c>
      <c r="G30" s="38"/>
      <c r="H30" s="38"/>
      <c r="I30" s="38"/>
      <c r="K30" s="4"/>
      <c r="L30" s="4"/>
      <c r="M30" s="4"/>
      <c r="N30" s="4"/>
    </row>
    <row r="31" spans="1:14" ht="20.25">
      <c r="A31" s="20"/>
      <c r="B31" s="22"/>
      <c r="C31" s="43"/>
      <c r="D31" s="44"/>
      <c r="E31" s="44"/>
      <c r="F31" s="46"/>
      <c r="G31" s="46"/>
      <c r="H31" s="46"/>
      <c r="I31" s="41">
        <f>SUM(I22:I29)</f>
        <v>304215.7</v>
      </c>
      <c r="K31" s="4"/>
      <c r="L31" s="4"/>
      <c r="M31" s="4"/>
      <c r="N31" s="4"/>
    </row>
    <row r="32" spans="1:14" ht="21" customHeight="1">
      <c r="A32" s="88" t="s">
        <v>20</v>
      </c>
      <c r="B32" s="89"/>
      <c r="C32" s="89"/>
      <c r="D32" s="89"/>
      <c r="E32" s="89"/>
      <c r="F32" s="89"/>
      <c r="G32" s="89"/>
      <c r="H32" s="89"/>
      <c r="I32" s="90"/>
      <c r="K32" s="4"/>
      <c r="L32" s="4"/>
      <c r="M32" s="4"/>
      <c r="N32" s="4"/>
    </row>
    <row r="33" spans="1:14" ht="21" customHeight="1">
      <c r="A33" s="30">
        <v>1</v>
      </c>
      <c r="B33" s="22" t="s">
        <v>44</v>
      </c>
      <c r="C33" s="21" t="s">
        <v>29</v>
      </c>
      <c r="D33" s="30" t="s">
        <v>2</v>
      </c>
      <c r="E33" s="30">
        <v>909</v>
      </c>
      <c r="F33" s="38">
        <v>116.47</v>
      </c>
      <c r="G33" s="38"/>
      <c r="H33" s="38"/>
      <c r="I33" s="38">
        <f>E33*F33</f>
        <v>105871.23</v>
      </c>
      <c r="K33" s="4"/>
      <c r="L33" s="4"/>
      <c r="M33" s="4"/>
      <c r="N33" s="4"/>
    </row>
    <row r="34" spans="1:14" ht="21" customHeight="1">
      <c r="A34" s="30">
        <v>2</v>
      </c>
      <c r="B34" s="22" t="s">
        <v>44</v>
      </c>
      <c r="C34" s="21" t="s">
        <v>34</v>
      </c>
      <c r="D34" s="30" t="s">
        <v>2</v>
      </c>
      <c r="E34" s="30">
        <v>21</v>
      </c>
      <c r="F34" s="38"/>
      <c r="G34" s="38"/>
      <c r="H34" s="38"/>
      <c r="I34" s="38"/>
      <c r="K34" s="4"/>
      <c r="L34" s="4"/>
      <c r="M34" s="4"/>
      <c r="N34" s="4"/>
    </row>
    <row r="35" spans="1:14" ht="21" customHeight="1">
      <c r="A35" s="30">
        <v>3</v>
      </c>
      <c r="B35" s="22" t="s">
        <v>44</v>
      </c>
      <c r="C35" s="21" t="s">
        <v>50</v>
      </c>
      <c r="D35" s="30" t="s">
        <v>17</v>
      </c>
      <c r="E35" s="30">
        <v>1</v>
      </c>
      <c r="F35" s="38"/>
      <c r="G35" s="38"/>
      <c r="H35" s="38"/>
      <c r="I35" s="38"/>
      <c r="K35" s="4"/>
      <c r="L35" s="4"/>
      <c r="M35" s="4"/>
      <c r="N35" s="4"/>
    </row>
    <row r="36" spans="1:14" ht="72" customHeight="1">
      <c r="A36" s="30">
        <v>4</v>
      </c>
      <c r="B36" s="22" t="s">
        <v>44</v>
      </c>
      <c r="C36" s="21" t="s">
        <v>47</v>
      </c>
      <c r="D36" s="30" t="s">
        <v>17</v>
      </c>
      <c r="E36" s="30">
        <v>1</v>
      </c>
      <c r="F36" s="38">
        <v>75424.68</v>
      </c>
      <c r="G36" s="38"/>
      <c r="H36" s="38"/>
      <c r="I36" s="38">
        <f>E36*F36</f>
        <v>75424.68</v>
      </c>
      <c r="K36" s="4"/>
      <c r="L36" s="4"/>
      <c r="M36" s="4"/>
      <c r="N36" s="4"/>
    </row>
    <row r="37" spans="1:14" ht="20.25">
      <c r="A37" s="28"/>
      <c r="B37" s="28"/>
      <c r="C37" s="45"/>
      <c r="D37" s="28"/>
      <c r="E37" s="28"/>
      <c r="F37" s="28"/>
      <c r="G37" s="28"/>
      <c r="H37" s="28"/>
      <c r="I37" s="47">
        <f>SUM(I33:I36)</f>
        <v>181295.90999999997</v>
      </c>
      <c r="K37" s="4"/>
      <c r="L37" s="4"/>
      <c r="M37" s="4"/>
      <c r="N37" s="4"/>
    </row>
    <row r="38" spans="1:9" ht="20.25">
      <c r="A38" s="8"/>
      <c r="B38" s="9"/>
      <c r="C38" s="83" t="s">
        <v>9</v>
      </c>
      <c r="D38" s="83"/>
      <c r="E38" s="83"/>
      <c r="F38" s="84"/>
      <c r="G38" s="42"/>
      <c r="H38" s="61"/>
      <c r="I38" s="60" t="e">
        <f>#REF!+#REF!+I31+I37+#REF!+#REF!+#REF!+#REF!+#REF!</f>
        <v>#REF!</v>
      </c>
    </row>
    <row r="39" spans="1:9" ht="21" thickBot="1">
      <c r="A39" s="8"/>
      <c r="B39" s="9"/>
      <c r="C39" s="42"/>
      <c r="D39" s="42"/>
      <c r="E39" s="42"/>
      <c r="F39" s="42"/>
      <c r="G39" s="42"/>
      <c r="H39" s="42"/>
      <c r="I39" s="50"/>
    </row>
    <row r="40" spans="1:16" ht="33" customHeight="1" thickBot="1">
      <c r="A40" s="85" t="s">
        <v>16</v>
      </c>
      <c r="B40" s="86"/>
      <c r="C40" s="86"/>
      <c r="D40" s="86"/>
      <c r="E40" s="86"/>
      <c r="F40" s="86"/>
      <c r="G40" s="86"/>
      <c r="H40" s="86"/>
      <c r="I40" s="87"/>
      <c r="K40" s="4"/>
      <c r="L40" s="4"/>
      <c r="M40" s="4"/>
      <c r="N40" s="4"/>
      <c r="P40" s="10"/>
    </row>
    <row r="41" spans="1:14" s="23" customFormat="1" ht="20.25">
      <c r="A41" s="52">
        <v>4</v>
      </c>
      <c r="B41" s="80" t="s">
        <v>36</v>
      </c>
      <c r="C41" s="81"/>
      <c r="D41" s="81"/>
      <c r="E41" s="81"/>
      <c r="F41" s="81"/>
      <c r="G41" s="81"/>
      <c r="H41" s="81"/>
      <c r="I41" s="82"/>
      <c r="K41" s="24"/>
      <c r="L41" s="24"/>
      <c r="M41" s="24"/>
      <c r="N41" s="24"/>
    </row>
    <row r="42" spans="1:14" s="23" customFormat="1" ht="18">
      <c r="A42" s="88" t="s">
        <v>25</v>
      </c>
      <c r="B42" s="89"/>
      <c r="C42" s="89"/>
      <c r="D42" s="89"/>
      <c r="E42" s="89"/>
      <c r="F42" s="89"/>
      <c r="G42" s="89"/>
      <c r="H42" s="89"/>
      <c r="I42" s="90"/>
      <c r="K42" s="24"/>
      <c r="L42" s="24"/>
      <c r="M42" s="24"/>
      <c r="N42" s="24"/>
    </row>
    <row r="43" spans="1:16" ht="21" customHeight="1">
      <c r="A43" s="30">
        <v>1</v>
      </c>
      <c r="B43" s="74" t="s">
        <v>45</v>
      </c>
      <c r="C43" s="21" t="s">
        <v>51</v>
      </c>
      <c r="D43" s="11" t="s">
        <v>17</v>
      </c>
      <c r="E43" s="30">
        <v>1</v>
      </c>
      <c r="F43" s="37">
        <v>38.92</v>
      </c>
      <c r="G43" s="37"/>
      <c r="H43" s="37"/>
      <c r="I43" s="38">
        <f>E43*F43</f>
        <v>38.92</v>
      </c>
      <c r="K43" s="4"/>
      <c r="L43" s="4"/>
      <c r="M43" s="4"/>
      <c r="N43" s="4"/>
      <c r="P43" s="10"/>
    </row>
    <row r="44" spans="1:16" ht="21.75" customHeight="1">
      <c r="A44" s="30">
        <v>2</v>
      </c>
      <c r="B44" s="74" t="s">
        <v>45</v>
      </c>
      <c r="C44" s="21" t="s">
        <v>35</v>
      </c>
      <c r="D44" s="11" t="s">
        <v>17</v>
      </c>
      <c r="E44" s="30">
        <v>1</v>
      </c>
      <c r="F44" s="37">
        <v>39.92</v>
      </c>
      <c r="G44" s="37"/>
      <c r="H44" s="37"/>
      <c r="I44" s="51"/>
      <c r="K44" s="4"/>
      <c r="L44" s="4"/>
      <c r="M44" s="4"/>
      <c r="N44" s="4"/>
      <c r="P44" s="10"/>
    </row>
    <row r="45" spans="1:9" ht="15.75">
      <c r="A45" s="8"/>
      <c r="B45" s="9"/>
      <c r="C45" s="91"/>
      <c r="D45" s="91"/>
      <c r="E45" s="91"/>
      <c r="F45" s="92"/>
      <c r="G45" s="19"/>
      <c r="H45" s="19"/>
      <c r="I45" s="67">
        <f>SUM(I43:I43)</f>
        <v>38.92</v>
      </c>
    </row>
    <row r="46" spans="1:9" ht="20.25" customHeight="1">
      <c r="A46" s="8"/>
      <c r="B46" s="9"/>
      <c r="C46" s="93" t="s">
        <v>15</v>
      </c>
      <c r="D46" s="93"/>
      <c r="E46" s="93"/>
      <c r="F46" s="93"/>
      <c r="G46" s="59"/>
      <c r="H46" s="68"/>
      <c r="I46" s="48" t="e">
        <f>#REF!+#REF!+I45</f>
        <v>#REF!</v>
      </c>
    </row>
    <row r="47" spans="1:9" ht="15.75" customHeight="1">
      <c r="A47" s="94"/>
      <c r="B47" s="94"/>
      <c r="C47" s="94"/>
      <c r="D47" s="94"/>
      <c r="E47" s="94"/>
      <c r="F47" s="94"/>
      <c r="G47" s="94"/>
      <c r="H47" s="94"/>
      <c r="I47" s="94"/>
    </row>
    <row r="48" spans="1:9" ht="20.25">
      <c r="A48" s="79" t="s">
        <v>6</v>
      </c>
      <c r="B48" s="79"/>
      <c r="C48" s="79"/>
      <c r="D48" s="79"/>
      <c r="E48" s="79"/>
      <c r="F48" s="79"/>
      <c r="G48" s="58"/>
      <c r="H48" s="69"/>
      <c r="I48" s="48" t="e">
        <f>I10+I17+I38+#REF!+I46</f>
        <v>#REF!</v>
      </c>
    </row>
    <row r="49" spans="1:9" ht="20.25">
      <c r="A49" s="79" t="s">
        <v>7</v>
      </c>
      <c r="B49" s="79"/>
      <c r="C49" s="79"/>
      <c r="D49" s="79"/>
      <c r="E49" s="79"/>
      <c r="F49" s="79"/>
      <c r="G49" s="58"/>
      <c r="H49" s="69"/>
      <c r="I49" s="48" t="e">
        <f>I48*0.23</f>
        <v>#REF!</v>
      </c>
    </row>
    <row r="50" spans="1:9" ht="20.25">
      <c r="A50" s="79" t="s">
        <v>8</v>
      </c>
      <c r="B50" s="79"/>
      <c r="C50" s="79"/>
      <c r="D50" s="79"/>
      <c r="E50" s="79"/>
      <c r="F50" s="79"/>
      <c r="G50" s="58"/>
      <c r="H50" s="69"/>
      <c r="I50" s="49" t="e">
        <f>I48+I49</f>
        <v>#REF!</v>
      </c>
    </row>
  </sheetData>
  <sheetProtection selectLockedCells="1" selectUnlockedCells="1"/>
  <mergeCells count="24">
    <mergeCell ref="A1:I2"/>
    <mergeCell ref="A3:I3"/>
    <mergeCell ref="A5:I5"/>
    <mergeCell ref="B6:I6"/>
    <mergeCell ref="A7:I7"/>
    <mergeCell ref="A14:I14"/>
    <mergeCell ref="A50:F50"/>
    <mergeCell ref="C45:F45"/>
    <mergeCell ref="C46:F46"/>
    <mergeCell ref="A47:I47"/>
    <mergeCell ref="C10:F10"/>
    <mergeCell ref="A12:I12"/>
    <mergeCell ref="B13:I13"/>
    <mergeCell ref="C17:F17"/>
    <mergeCell ref="A19:I19"/>
    <mergeCell ref="A42:I42"/>
    <mergeCell ref="A48:F48"/>
    <mergeCell ref="A49:F49"/>
    <mergeCell ref="B20:I20"/>
    <mergeCell ref="C38:F38"/>
    <mergeCell ref="A40:I40"/>
    <mergeCell ref="B41:I41"/>
    <mergeCell ref="A21:I21"/>
    <mergeCell ref="A32:I32"/>
  </mergeCells>
  <printOptions horizontalCentered="1"/>
  <pageMargins left="0.1968503937007874" right="0.1968503937007874" top="0.3937007874015748" bottom="0.3937007874015748" header="0.3937007874015748" footer="0.3937007874015748"/>
  <pageSetup fitToHeight="2" horizontalDpi="300" verticalDpi="300" orientation="portrait" paperSize="9" scale="56" r:id="rId1"/>
  <rowBreaks count="1" manualBreakCount="1">
    <brk id="9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Dagmara Zachorska</cp:lastModifiedBy>
  <cp:lastPrinted>2019-01-01T20:16:46Z</cp:lastPrinted>
  <dcterms:created xsi:type="dcterms:W3CDTF">2016-11-09T16:44:03Z</dcterms:created>
  <dcterms:modified xsi:type="dcterms:W3CDTF">2019-02-25T11:00:00Z</dcterms:modified>
  <cp:category/>
  <cp:version/>
  <cp:contentType/>
  <cp:contentStatus/>
</cp:coreProperties>
</file>