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<sst xmlns="http://schemas.openxmlformats.org/spreadsheetml/2006/main" count="408" uniqueCount="279">
  <si>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</si>
  <si>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</si>
  <si>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</si>
  <si>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</si>
  <si>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</si>
  <si>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</si>
  <si>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</si>
  <si>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</si>
  <si>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</si>
  <si>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</si>
  <si>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</si>
  <si>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</si>
  <si>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</si>
  <si>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</si>
  <si>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</si>
  <si>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</si>
  <si>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</si>
  <si>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</si>
  <si>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</si>
  <si>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</si>
  <si>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</si>
  <si>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</si>
  <si>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</si>
  <si>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</si>
  <si>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</si>
  <si>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</si>
  <si>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</si>
  <si>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</si>
  <si>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</si>
  <si>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</si>
  <si>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</si>
  <si>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</si>
  <si>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</si>
  <si>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</si>
  <si>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</si>
  <si>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</si>
  <si>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</si>
  <si>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</si>
  <si>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</si>
  <si>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</si>
  <si>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</si>
  <si>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</si>
  <si>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</si>
  <si>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</si>
  <si>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</si>
  <si>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</si>
  <si>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</si>
  <si>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</si>
  <si>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</si>
  <si>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</si>
  <si>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</si>
  <si>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</si>
  <si>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</si>
  <si>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na 2007 r.</t>
  </si>
  <si>
    <t>Dochody i wydatki związane z realizacją zadań z zakresu administracji rządowej i innych zadań zleconych odrębnymi ustawami w 2007 r.</t>
  </si>
  <si>
    <t>Lp.</t>
  </si>
  <si>
    <t>Klasyfikacja
§</t>
  </si>
  <si>
    <t>Kwota
2007 r.</t>
  </si>
  <si>
    <t>Stan środków obrotowych na początek roku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</si>
  <si>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</si>
  <si>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</si>
  <si>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</si>
  <si>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</si>
  <si>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</si>
  <si>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</si>
  <si>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 i rozchody budżetu w 2007 r.</t>
  </si>
  <si>
    <t>Zadania inwestycyjne w 2007 r.</t>
  </si>
  <si>
    <t>Planowane wydatki</t>
  </si>
  <si>
    <t>z tego:</t>
  </si>
  <si>
    <t>Dotacje</t>
  </si>
  <si>
    <t>Wydatki
z tytułu poręczeń
i gwarancji</t>
  </si>
  <si>
    <t>Wynagro-
dzenia</t>
  </si>
  <si>
    <t>wynagrodzenia</t>
  </si>
  <si>
    <t>pochodne od wynagrodzeń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</si>
  <si>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</si>
  <si>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</si>
  <si>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</si>
  <si>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</si>
  <si>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</si>
  <si>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</si>
  <si>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</si>
  <si>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</si>
  <si>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</si>
  <si>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</si>
  <si>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</si>
  <si>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</si>
  <si>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</si>
  <si>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</si>
  <si>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</si>
  <si>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</si>
  <si>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</si>
  <si>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</si>
  <si>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</si>
  <si>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>Papiery wartościowe (obligacje)</t>
  </si>
  <si>
    <t>Wykup papierów wartościowych (obligacji)</t>
  </si>
  <si>
    <t>z tego źródła finansowania</t>
  </si>
  <si>
    <t>Pochodne od 
wynagro-dzeń</t>
  </si>
  <si>
    <t>Wydatki budżetu powiatu na  2007 r.</t>
  </si>
  <si>
    <t>Plan przychodów i wydatków Powiatowego Funduszu</t>
  </si>
  <si>
    <t>O10</t>
  </si>
  <si>
    <t>O1005</t>
  </si>
  <si>
    <t>Prace geodezyjno-urządzeniowe na potrzeby rolnictwa</t>
  </si>
  <si>
    <t>O20</t>
  </si>
  <si>
    <t>O2001</t>
  </si>
  <si>
    <t>Gospodarka leśna</t>
  </si>
  <si>
    <t>Drogi publiczne powiatowe</t>
  </si>
  <si>
    <t>Gospodarka gruntami i nieruchomościami</t>
  </si>
  <si>
    <t>Opracowania geodezyjne i kartograficzne</t>
  </si>
  <si>
    <t>Nadzór budowlany</t>
  </si>
  <si>
    <t>Urzędy wojewódzkie</t>
  </si>
  <si>
    <t>Komisje poborowe</t>
  </si>
  <si>
    <t>Komendy powiatowe Państwowej Straży Pożarnej</t>
  </si>
  <si>
    <t>Szkoły zawodowe</t>
  </si>
  <si>
    <t>Domy pomocy społecznej</t>
  </si>
  <si>
    <t>Rodziny zastępcze</t>
  </si>
  <si>
    <t>Zespoły do spraw orzekania o stopniu niepełnosprawności</t>
  </si>
  <si>
    <t>Powiatowe urzędy pracy</t>
  </si>
  <si>
    <t>Placówki wychowania pozaszkolnego</t>
  </si>
  <si>
    <t>Domy wczasów dziecięcych</t>
  </si>
  <si>
    <t>Młodzieżowe ośrodki wychowawcze</t>
  </si>
  <si>
    <t>Powiatowe centra pomocy rodzinie</t>
  </si>
  <si>
    <t>wydatki rzeczowe</t>
  </si>
  <si>
    <t>ROLNICTWO I ŁOWIECTWO</t>
  </si>
  <si>
    <t>Starostwo Powiatowe</t>
  </si>
  <si>
    <t>LEŚNICTWO</t>
  </si>
  <si>
    <t>zadania własne-wydział</t>
  </si>
  <si>
    <t>zadania własne-zalesianie</t>
  </si>
  <si>
    <t>O2002</t>
  </si>
  <si>
    <t>Nadzór nad gospodarką leśną</t>
  </si>
  <si>
    <t>TRANSPORT I ŁĄCZNOŚĆ</t>
  </si>
  <si>
    <t>Powiatowy Zarząd Dróg w Myśliborzu</t>
  </si>
  <si>
    <t xml:space="preserve"> 
GOSPODARKA MIESZKANIOWA</t>
  </si>
  <si>
    <t>DZIAŁALNOŚĆ USŁUGOWA</t>
  </si>
  <si>
    <t>Prace geodezyjne i kartograficzne  ( nieinwestycyjne )</t>
  </si>
  <si>
    <t>zadania zlecone</t>
  </si>
  <si>
    <t>Powiatowy Inspektor Nadzoru Budowlanego w Myśliborzu</t>
  </si>
  <si>
    <t>zadania własne-środki własne</t>
  </si>
  <si>
    <t>Pozostała działalność</t>
  </si>
  <si>
    <t xml:space="preserve">Starostwo Powiatowe </t>
  </si>
  <si>
    <t>ADMINISTRACJA PUBLICZNA</t>
  </si>
  <si>
    <t>zadania własne</t>
  </si>
  <si>
    <t xml:space="preserve">Rady powiatów </t>
  </si>
  <si>
    <t>Starostwa Powiatowe</t>
  </si>
  <si>
    <t>Promocja jednostek samorządu terytorialnego</t>
  </si>
  <si>
    <t>Starostwo Powiatowe - promocja</t>
  </si>
  <si>
    <t>BEZPIECZEŃSTWO PUBLICZNE I OCHRONA  PRZECIWPOŻAROWA</t>
  </si>
  <si>
    <t>Komenda Powiatowa PSP w Myśliborzu (zadania zlecone)</t>
  </si>
  <si>
    <t>dochody własne na modernizację budynku JRG KP PSP Myślibórz (100.000 zł.)</t>
  </si>
  <si>
    <t>OBSŁUGA DŁUGU PUBLICZNEGO</t>
  </si>
  <si>
    <t>Obsługa papierów wartościowych, kredytów i pożyczek jednostek samorządu terytorialnego</t>
  </si>
  <si>
    <t>Starostwo Powiatowe w Myśliborzu</t>
  </si>
  <si>
    <t>RÓŻNE ROZLICZENIA</t>
  </si>
  <si>
    <t>Rezerwy ogólne i celowe</t>
  </si>
  <si>
    <t>Rezerwa ogólna</t>
  </si>
  <si>
    <t>OŚWIATA I WYCHOWANIE</t>
  </si>
  <si>
    <t>Szkoły podstwowe specjalne</t>
  </si>
  <si>
    <t>1. Młodzieżowy Ośrodek Wychowawczy w Renicach</t>
  </si>
  <si>
    <t>2. dotacje dla szkół niepublicznych o uprawnieniach szkół publicznych, w których realizowany jest obowiązek szkolny lub obowiązek nauki</t>
  </si>
  <si>
    <t>Gimnazja specjalne</t>
  </si>
  <si>
    <t>1.Młodzieżowy Ośrodek Wychowawczy w Renicach</t>
  </si>
  <si>
    <t>Licea ogólnokształcące</t>
  </si>
  <si>
    <t>1. Zespół Szkół Ponadgimnazjalnych Nr 2, ul. Za Bramką Myślibórz</t>
  </si>
  <si>
    <t>2. Zespół Szkół Ponadgimnazjalnych Nr 1, ul. Zachodnia w Dębnie</t>
  </si>
  <si>
    <t>3. Zespół Szkół Ponadgimnazjalnych Nr 1, ul. Szosowa Barlinek</t>
  </si>
  <si>
    <t>4. Zespół Szkół Ponadgimnazjalnych Nr 3, ul. Strzelecka w Myśliborzu</t>
  </si>
  <si>
    <t>5. Zespół Szkół w Smolnicy</t>
  </si>
  <si>
    <t>6 dotacje dla szkół niepublicznych o uprawnieniach szkół publicznych, w których realizowany jest obowiązek szkolny lub obowiązek nauki</t>
  </si>
  <si>
    <t>7. dotacje dla niepublicznych szkół o uprawnieniach szkół publicznych, w których nie jest realizowany obowiązek szkolny lub obowiązek nauki</t>
  </si>
  <si>
    <t>Licea profilowane</t>
  </si>
  <si>
    <t>2. Zespół Szkół Ponadgimnazjalnych Nr 3, ul. Strzelecka Myślibórz</t>
  </si>
  <si>
    <t>3. Zespół Szkół Ponadgimnazjalnych Nr 1, ul. Zachodnia w Dębnie</t>
  </si>
  <si>
    <t>4. Zespół Szkół Ponadgimnazjalnych Nr 1, ul. Szosowa Barlinek</t>
  </si>
  <si>
    <t>5. Zespół Szkół Ponadgimnazjalnych Nr 2, ul. Jeziorna Barlinek</t>
  </si>
  <si>
    <t>6. Zespół Szkół w Smolnicy</t>
  </si>
  <si>
    <r>
      <t>1. Zespół Szkół Ponadgimnazjalnych Nr 2, ul. Za Bramką Myślibórz</t>
    </r>
    <r>
      <rPr>
        <b/>
        <i/>
        <sz val="6"/>
        <rFont val="Times New Roman CE"/>
        <family val="1"/>
      </rPr>
      <t xml:space="preserve"> </t>
    </r>
  </si>
  <si>
    <r>
      <t>7.</t>
    </r>
    <r>
      <rPr>
        <i/>
        <sz val="8"/>
        <rFont val="Times New Roman CE"/>
        <family val="1"/>
      </rPr>
      <t xml:space="preserve"> dotacje dla niepublicznych szkół o uprawnieniach szkół publicznych, w których nie jest realizowany obowiązek szkolny lub obowiązek nauki</t>
    </r>
  </si>
  <si>
    <t>8. Starostwo Powiatowe w Myśliborzu</t>
  </si>
  <si>
    <t>Dokształcanie i doskonalenie nauczycieli</t>
  </si>
  <si>
    <t>OCHRONA ZDROWIA</t>
  </si>
  <si>
    <t xml:space="preserve">Szpitale ogólne </t>
  </si>
  <si>
    <t>Składki na ubezpieczenie zdrowotne oraz świadczenia dla osób nie objętych obowiązkiem ubezpieczenia zdrowotnego</t>
  </si>
  <si>
    <t>Powiatowe Centrum Pomocy Rodzinie w Myśliborzu</t>
  </si>
  <si>
    <t>Powiatowy Urząd Pracy w Myśliborzu</t>
  </si>
  <si>
    <t>POMOC SPOŁECZNA</t>
  </si>
  <si>
    <t xml:space="preserve">Placówki opiekuńczo-wychowawcze </t>
  </si>
  <si>
    <t>Dom Dziecka w Barlinku</t>
  </si>
  <si>
    <t>Dom Pomocy Społecznej w Myśliborzu</t>
  </si>
  <si>
    <t>Jednostki specjalistycznego poradnictwa, mieszkania chronione i ośrodki interwencji kryzysowej</t>
  </si>
  <si>
    <t>POZOSTAŁE ZADANIA W ZAKRESIE POLITYKI SPOŁECZNEJ</t>
  </si>
  <si>
    <t>Starostwo Powiatowe w Myśliborzu - zadania zlecone</t>
  </si>
  <si>
    <t>EDUKACYJNA OPIEKA WYCHOWAWCZA</t>
  </si>
  <si>
    <t>Specjalne ośrodki szkolno-wychowawcze</t>
  </si>
  <si>
    <t>dotacje dla szkół niepublicznych o uprawnieniach szkół publicznych, w których realizowany jest obowiązek szkolny lub obowiązek nauki</t>
  </si>
  <si>
    <t>Poradnie psychologiczno-pedagogiczne, w tym poradnie specjalistyczne</t>
  </si>
  <si>
    <t>Poradnia Psychologiczno-Pedagogiczna w Dębnie</t>
  </si>
  <si>
    <t>Poradnia Psychologiczno-Pedagogiczna w Myśliborzu</t>
  </si>
  <si>
    <t>Poradnia Psychologiczno-Pedagogiczna w Barlinku</t>
  </si>
  <si>
    <t>MOS"SZKUNER" w Myśliborzu</t>
  </si>
  <si>
    <t>Ognisko Pracy Pozaszkolnej Barlinek</t>
  </si>
  <si>
    <t>Internaty i bursy szkolne</t>
  </si>
  <si>
    <t>1. Zespół Szkół Ponadgimnazjalnych Nr 1 ul. Szosowa Barlinek</t>
  </si>
  <si>
    <t xml:space="preserve"> Dom Wczasów Dziecięcych w Myśliborzu</t>
  </si>
  <si>
    <t>Szkolne schroniska młodzieżowe</t>
  </si>
  <si>
    <t>1. Schronisko Szkolne przy ZSP Nr 1, ul. Zachodnia w Dębnie</t>
  </si>
  <si>
    <t>2. Schronisko Szkolne przy ZSP Nr 2, ul. Za Bramką w Myśliborzu</t>
  </si>
  <si>
    <t>3. Schronisko szkolne przy ZSP Nr 1, ul. Szosowa w Barlinku</t>
  </si>
  <si>
    <t>Ośrodki rewalidacyjno-wychowawcze</t>
  </si>
  <si>
    <t>dotacje dla szkół niepublicznych nie posiadających uprawnień szkoły publicznej oraz placówek niepublicznych</t>
  </si>
  <si>
    <t>Młodzieżowy Ośrodek Wychowawczy w Renicach</t>
  </si>
  <si>
    <t xml:space="preserve">KULTURA I OCHRONA DZIEDZICTWA NARODOWEGO       </t>
  </si>
  <si>
    <t>Pozostałe zadania w zakresie kultury</t>
  </si>
  <si>
    <t>Biblioteki</t>
  </si>
  <si>
    <t>KULTURA FIZYCZNA I SPORT</t>
  </si>
  <si>
    <t>Zadania w zakresie kultury fizycznej i sportu</t>
  </si>
  <si>
    <t>Przygotowała: Skarbnik Powiatu - A. Karczewska</t>
  </si>
  <si>
    <t>Rozliczenia z tytułu poręczeń i gwarancji dzielonych przez Skarb Państwa lub jenostkę samorządu terytorialnego</t>
  </si>
  <si>
    <t>Placówka Wielofunkcyjna w Dębnie (w tym wolontariat 9.000 zł.)</t>
  </si>
  <si>
    <t>Starostwo Powiatowe - dotacja dla UMiG Dębno na "POMERANUS"</t>
  </si>
  <si>
    <t>OGÓŁEM</t>
  </si>
  <si>
    <t>-</t>
  </si>
  <si>
    <t>§0690 - wpływy z różnych opłat</t>
  </si>
  <si>
    <t>§0920 - pozostałe odsetki</t>
  </si>
  <si>
    <t>§2440 - dotacje przekazane z funduszy celowych na realizację zadań bieżących dla jednostek sektora finansów publicznych</t>
  </si>
  <si>
    <t>§2450 - dotacje przekazane z funduszy celowych na realizację zadań bieżących dla jednostek niezaliczanych do sektora finansów publicznych</t>
  </si>
  <si>
    <t>§3020 - wydatki osobowe niezaliczone do wynagrodzeń</t>
  </si>
  <si>
    <t>§4210 - zakup materiałów i wyposażenia</t>
  </si>
  <si>
    <t>§4300 - zakup usług pozostałych</t>
  </si>
  <si>
    <t>§6120- wydatki na zakupy inwestycyjne funduszy celowych</t>
  </si>
  <si>
    <t>§6260 - dotacje z funduszy celowych na finansownaie lub dofinansowanie kosztów realizacji inwestycji i zakupów inwestycyjnych jednostek sektora finansów publicznych</t>
  </si>
  <si>
    <t>§6270 - dotacje z funduszy celowych na finansowanie lub dofinansownaie kosztów realizacji inwestycji i zakupów inwestycyjnych jednostek niezaliczanych do sektora finansów publicznych</t>
  </si>
  <si>
    <t>Wczesne wspomaganie rozwoju dziecka</t>
  </si>
  <si>
    <t xml:space="preserve">Starostwo Powiatowe w Myśliborzu </t>
  </si>
  <si>
    <t>Zespół Szkół Ponadgimnazjalnych Nr2, ul. Za Bramką Myślibórz (budynek administracyjny)</t>
  </si>
  <si>
    <t>Zespół Szkół Ponadgimnazjalnych Nr 1, ul. Zachodnia Dębno (budynek administracyjny)</t>
  </si>
  <si>
    <t>SZKOLNICTWO WYŻSZE</t>
  </si>
  <si>
    <t>Pomoc materialna dla studentów i doktorantów</t>
  </si>
  <si>
    <t>Pomoc materialna dla uczniów</t>
  </si>
  <si>
    <t>A.      
B.     
C.   270.000
…</t>
  </si>
  <si>
    <t xml:space="preserve">Przebudowa drogi powiatowej 
Nr 1575Z Mostkowo – Sulimierz 
- II etap
</t>
  </si>
  <si>
    <t>A.      
B.       
C.    390.000
…</t>
  </si>
  <si>
    <t>Budowa chodnika w ciągu dróg powiatowych Nr 2120Z i 2122Z w miejscowości Nawrocko</t>
  </si>
  <si>
    <t>Prace modernizacyjne w budynku głównym i sali sportowej ZSP Nr 1, 
ul. Zachodnia w Dębnie</t>
  </si>
  <si>
    <t>9.</t>
  </si>
  <si>
    <t>10.</t>
  </si>
  <si>
    <t>11.</t>
  </si>
  <si>
    <t>12.</t>
  </si>
  <si>
    <t xml:space="preserve">Termomodernizacja budynku Placówki Wielofunkcyjnej w Dębnie </t>
  </si>
  <si>
    <t>13.</t>
  </si>
  <si>
    <t xml:space="preserve">Modernizacja budynku Domu Wczasów Dziecięcych w Myśliborzu </t>
  </si>
  <si>
    <t>14.</t>
  </si>
  <si>
    <r>
      <t>P</t>
    </r>
    <r>
      <rPr>
        <sz val="8"/>
        <rFont val="Times New Roman CE"/>
        <family val="1"/>
      </rPr>
      <t xml:space="preserve">rzebudowa mostu na rzece Myśli w miejscowości Zarzecze w ciągu drogi powiatowej Nr 2121Z Zarzecze – Kolonia Myśliborzyce 
</t>
    </r>
    <r>
      <rPr>
        <sz val="8"/>
        <rFont val="Times New Roman"/>
        <family val="1"/>
      </rPr>
      <t>– III etap</t>
    </r>
  </si>
  <si>
    <t>A.        
B.
C.     80.000 
…</t>
  </si>
  <si>
    <t>Prace modernizacyjne w budynku głównym i sali sportowej ZSP Nr 2, ul.. Za Bramką w Myśliborzu</t>
  </si>
  <si>
    <t>A.     70.000
B.
C.     
…</t>
  </si>
  <si>
    <t>A.   90.000     
B.
C.     
…</t>
  </si>
  <si>
    <t>Przebudowa ulicy Szosowej w miejscowości Barlinek w ciągu  drogi powiatowej Nr 1576Z – II etap</t>
  </si>
  <si>
    <t>A.     95.221 
B.       
C.    
…</t>
  </si>
  <si>
    <t>A.     51.250
B.
C.     
…</t>
  </si>
  <si>
    <t>A. 153.750    
B.
C.     
…</t>
  </si>
  <si>
    <t>Modernizacja dróg powiatowych Nr 2116Z, 2108Z, 1575Z, 2121Z</t>
  </si>
  <si>
    <t>A. 10.000   
B.
C.     
…</t>
  </si>
  <si>
    <r>
      <t xml:space="preserve">
</t>
    </r>
    <r>
      <rPr>
        <sz val="8"/>
        <rFont val="Times New Roman CE"/>
        <family val="1"/>
      </rPr>
      <t xml:space="preserve">Prace modernizacyjne Bloku Operacyjnego szpitala powiatowego w Dębnie wraz z zakupem  wyposażenia </t>
    </r>
  </si>
  <si>
    <t>na utrzymanie wychowanków pochodzących z powiatu myśliborskiego przebywających w placówkach opiekuńczo-wychowawczych poza terenem naszego powiatu</t>
  </si>
  <si>
    <t>na utrzymanie wychowanków pochodzących z powiatu myśliborskiego przebywających w rodzinach zastępczych poza terenem naszego powiatu</t>
  </si>
  <si>
    <t>Przygotowała: Alicja Karczewska - Skarbnik Powiatu</t>
  </si>
  <si>
    <t>Przygotowała: Skarbnik Powiatu - Alicja Karczewska</t>
  </si>
  <si>
    <t>A.     135.000
B.     
C.   
…</t>
  </si>
  <si>
    <t>Plan
na 2007 r.
(5+11)</t>
  </si>
  <si>
    <r>
      <t xml:space="preserve">rok budżetowy 2007 </t>
    </r>
    <r>
      <rPr>
        <b/>
        <sz val="8"/>
        <rFont val="Arial CE"/>
        <family val="0"/>
      </rPr>
      <t>(7+8+9+10)</t>
    </r>
  </si>
  <si>
    <t>Dotacje celowe na zadania własne powiatu realizowane przez podmioty należące
do sektora finansów publicznych w 2007 r.</t>
  </si>
  <si>
    <t>dotacja na prowadzenie Punktu Obsługi Regionalnego Funduszu Pożyczkowego "POMERANUS" w Dębnie</t>
  </si>
  <si>
    <t>zakup rębaka do gałęzi</t>
  </si>
  <si>
    <t>A.     
B.     
C.   
…</t>
  </si>
  <si>
    <t>zakup sprzętu biurowego</t>
  </si>
  <si>
    <t>modernizacja budynku JRG KP PSP Myślibórz</t>
  </si>
  <si>
    <t>A. 900.000    
B.     
C.   
…</t>
  </si>
  <si>
    <t>Komenda Powiatowa Państwowej Straży Pozarnej w Myśliborzu</t>
  </si>
  <si>
    <t>§4700 - szkolenia pracowników niebędących członkami korpusu służby cywilnej</t>
  </si>
  <si>
    <t>dotacja  na prace modernizacyjne Bloku Operacyjnego szpitala powiatowego w Dębnie wraz z zakupem  wyposażenia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</si>
</sst>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0;[Red]#,##0.00"/>
    <numFmt numFmtId="170" formatCode="#,##0.0"/>
    <numFmt numFmtId="171" formatCode="#,##0.0000"/>
    <numFmt numFmtId="172" formatCode="#,##0.000"/>
  </numFmts>
  <fonts count="3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i/>
      <sz val="8"/>
      <name val="Times New Roman CE"/>
      <family val="1"/>
    </font>
    <font>
      <i/>
      <sz val="10"/>
      <name val="Times New Roman CE"/>
      <family val="1"/>
    </font>
    <font>
      <i/>
      <sz val="7"/>
      <name val="Times New Roman CE"/>
      <family val="1"/>
    </font>
    <font>
      <b/>
      <i/>
      <sz val="7"/>
      <name val="Times New Roman CE"/>
      <family val="1"/>
    </font>
    <font>
      <b/>
      <i/>
      <sz val="6"/>
      <name val="Times New Roman CE"/>
      <family val="1"/>
    </font>
    <font>
      <b/>
      <sz val="8"/>
      <name val="Times New Roman CE"/>
      <family val="1"/>
    </font>
    <font>
      <sz val="7"/>
      <name val="Times New Roman CE"/>
      <family val="1"/>
    </font>
    <font>
      <sz val="10"/>
      <color indexed="10"/>
      <name val="Arial CE"/>
      <family val="0"/>
    </font>
    <font>
      <sz val="10"/>
      <name val="Times New Roman"/>
      <family val="1"/>
    </font>
    <font>
      <b/>
      <i/>
      <sz val="10"/>
      <name val="Arial CE"/>
      <family val="2"/>
    </font>
    <font>
      <b/>
      <sz val="8"/>
      <name val="Arial CE"/>
      <family val="2"/>
    </font>
    <font>
      <sz val="8"/>
      <name val="Times New Roman"/>
      <family val="1"/>
    </font>
    <font>
      <i/>
      <sz val="8"/>
      <name val="Arial CE"/>
      <family val="0"/>
    </font>
    <font>
      <sz val="8"/>
      <color indexed="8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4" fillId="0" borderId="6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20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8" fontId="21" fillId="0" borderId="1" xfId="15" applyNumberFormat="1" applyFont="1" applyFill="1" applyBorder="1" applyAlignment="1">
      <alignment wrapText="1"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43" fontId="0" fillId="0" borderId="0" xfId="0" applyNumberFormat="1" applyBorder="1" applyAlignment="1">
      <alignment/>
    </xf>
    <xf numFmtId="168" fontId="20" fillId="0" borderId="0" xfId="15" applyNumberFormat="1" applyFont="1" applyFill="1" applyBorder="1" applyAlignment="1">
      <alignment/>
    </xf>
    <xf numFmtId="0" fontId="27" fillId="0" borderId="1" xfId="0" applyFont="1" applyFill="1" applyBorder="1" applyAlignment="1">
      <alignment horizontal="left"/>
    </xf>
    <xf numFmtId="168" fontId="21" fillId="0" borderId="1" xfId="15" applyNumberFormat="1" applyFont="1" applyFill="1" applyBorder="1" applyAlignment="1">
      <alignment/>
    </xf>
    <xf numFmtId="168" fontId="0" fillId="0" borderId="1" xfId="15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21" fillId="0" borderId="0" xfId="0" applyFont="1" applyAlignment="1">
      <alignment/>
    </xf>
    <xf numFmtId="0" fontId="25" fillId="0" borderId="1" xfId="0" applyFont="1" applyFill="1" applyBorder="1" applyAlignment="1">
      <alignment horizontal="center"/>
    </xf>
    <xf numFmtId="168" fontId="21" fillId="0" borderId="1" xfId="15" applyNumberFormat="1" applyFont="1" applyFill="1" applyBorder="1" applyAlignment="1">
      <alignment wrapText="1"/>
    </xf>
    <xf numFmtId="0" fontId="24" fillId="0" borderId="1" xfId="0" applyFont="1" applyFill="1" applyBorder="1" applyAlignment="1">
      <alignment/>
    </xf>
    <xf numFmtId="168" fontId="0" fillId="0" borderId="0" xfId="0" applyNumberFormat="1" applyAlignment="1">
      <alignment/>
    </xf>
    <xf numFmtId="0" fontId="31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left" vertical="center"/>
    </xf>
    <xf numFmtId="3" fontId="33" fillId="0" borderId="2" xfId="0" applyNumberFormat="1" applyFont="1" applyBorder="1" applyAlignment="1">
      <alignment horizontal="right" vertical="center"/>
    </xf>
    <xf numFmtId="0" fontId="33" fillId="0" borderId="3" xfId="0" applyFont="1" applyBorder="1" applyAlignment="1">
      <alignment horizontal="center" vertical="center"/>
    </xf>
    <xf numFmtId="0" fontId="33" fillId="0" borderId="3" xfId="0" applyFont="1" applyBorder="1" applyAlignment="1">
      <alignment horizontal="left" vertical="center"/>
    </xf>
    <xf numFmtId="3" fontId="33" fillId="0" borderId="3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2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 wrapText="1"/>
    </xf>
    <xf numFmtId="3" fontId="34" fillId="0" borderId="1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center" vertical="center"/>
    </xf>
    <xf numFmtId="3" fontId="34" fillId="0" borderId="1" xfId="0" applyNumberFormat="1" applyFont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19" fillId="0" borderId="1" xfId="0" applyFont="1" applyFill="1" applyBorder="1" applyAlignment="1">
      <alignment wrapText="1"/>
    </xf>
    <xf numFmtId="168" fontId="20" fillId="0" borderId="1" xfId="15" applyNumberFormat="1" applyFont="1" applyFill="1" applyBorder="1" applyAlignment="1">
      <alignment wrapText="1"/>
    </xf>
    <xf numFmtId="0" fontId="19" fillId="0" borderId="1" xfId="0" applyFont="1" applyFill="1" applyBorder="1" applyAlignment="1">
      <alignment/>
    </xf>
    <xf numFmtId="168" fontId="20" fillId="0" borderId="1" xfId="15" applyNumberFormat="1" applyFont="1" applyFill="1" applyBorder="1" applyAlignment="1">
      <alignment/>
    </xf>
    <xf numFmtId="0" fontId="23" fillId="0" borderId="1" xfId="0" applyFont="1" applyFill="1" applyBorder="1" applyAlignment="1">
      <alignment wrapText="1"/>
    </xf>
    <xf numFmtId="168" fontId="0" fillId="0" borderId="1" xfId="15" applyNumberFormat="1" applyFill="1" applyBorder="1" applyAlignment="1">
      <alignment/>
    </xf>
    <xf numFmtId="0" fontId="23" fillId="0" borderId="1" xfId="0" applyFont="1" applyFill="1" applyBorder="1" applyAlignment="1">
      <alignment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/>
    </xf>
    <xf numFmtId="3" fontId="32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27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168" fontId="20" fillId="0" borderId="1" xfId="15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168" fontId="25" fillId="0" borderId="1" xfId="15" applyNumberFormat="1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9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wrapText="1"/>
    </xf>
    <xf numFmtId="168" fontId="22" fillId="0" borderId="1" xfId="15" applyNumberFormat="1" applyFont="1" applyFill="1" applyBorder="1" applyAlignment="1">
      <alignment/>
    </xf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/>
    </xf>
    <xf numFmtId="168" fontId="20" fillId="3" borderId="1" xfId="15" applyNumberFormat="1" applyFont="1" applyFill="1" applyBorder="1" applyAlignment="1">
      <alignment/>
    </xf>
    <xf numFmtId="0" fontId="20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left" wrapText="1"/>
    </xf>
    <xf numFmtId="168" fontId="20" fillId="3" borderId="1" xfId="15" applyNumberFormat="1" applyFont="1" applyFill="1" applyBorder="1" applyAlignment="1">
      <alignment wrapText="1"/>
    </xf>
    <xf numFmtId="0" fontId="19" fillId="3" borderId="1" xfId="0" applyFont="1" applyFill="1" applyBorder="1" applyAlignment="1">
      <alignment wrapText="1"/>
    </xf>
    <xf numFmtId="0" fontId="20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168" fontId="20" fillId="3" borderId="1" xfId="15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9" fillId="4" borderId="7" xfId="0" applyFont="1" applyFill="1" applyBorder="1" applyAlignment="1">
      <alignment/>
    </xf>
    <xf numFmtId="168" fontId="20" fillId="4" borderId="7" xfId="15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workbookViewId="0" topLeftCell="A32">
      <selection activeCell="A57" sqref="A57:IV58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4.375" style="1" customWidth="1"/>
    <col min="4" max="7" width="11.625" style="1" customWidth="1"/>
    <col min="8" max="8" width="10.75390625" style="1" customWidth="1"/>
    <col min="9" max="9" width="8.75390625" style="1" hidden="1" customWidth="1"/>
    <col min="10" max="11" width="10.75390625" style="1" customWidth="1"/>
    <col min="12" max="12" width="11.75390625" style="1" customWidth="1"/>
  </cols>
  <sheetData>
    <row r="1" spans="1:12" ht="18">
      <c r="A1" s="165" t="s">
        <v>97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6" ht="18">
      <c r="A2" s="2"/>
      <c r="B2" s="2"/>
      <c r="C2" s="2"/>
      <c r="D2" s="2"/>
      <c r="E2" s="2"/>
      <c r="F2" s="2"/>
    </row>
    <row r="3" spans="1:12" ht="12.75">
      <c r="A3" s="36"/>
      <c r="B3" s="36"/>
      <c r="C3" s="36"/>
      <c r="D3" s="36"/>
      <c r="E3" s="36"/>
      <c r="G3" s="11"/>
      <c r="H3" s="11"/>
      <c r="I3" s="11"/>
      <c r="J3" s="11"/>
      <c r="K3" s="11"/>
      <c r="L3" s="37" t="s">
        <v>52</v>
      </c>
    </row>
    <row r="4" spans="1:12" s="38" customFormat="1" ht="18.75" customHeight="1">
      <c r="A4" s="164" t="s">
        <v>2</v>
      </c>
      <c r="B4" s="164" t="s">
        <v>3</v>
      </c>
      <c r="C4" s="164" t="s">
        <v>15</v>
      </c>
      <c r="D4" s="164" t="s">
        <v>267</v>
      </c>
      <c r="E4" s="158" t="s">
        <v>68</v>
      </c>
      <c r="F4" s="159"/>
      <c r="G4" s="159"/>
      <c r="H4" s="159"/>
      <c r="I4" s="159"/>
      <c r="J4" s="159"/>
      <c r="K4" s="159"/>
      <c r="L4" s="160"/>
    </row>
    <row r="5" spans="1:12" s="38" customFormat="1" ht="20.25" customHeight="1">
      <c r="A5" s="164"/>
      <c r="B5" s="164"/>
      <c r="C5" s="164"/>
      <c r="D5" s="164"/>
      <c r="E5" s="164" t="s">
        <v>34</v>
      </c>
      <c r="F5" s="158" t="s">
        <v>6</v>
      </c>
      <c r="G5" s="159"/>
      <c r="H5" s="159"/>
      <c r="I5" s="159"/>
      <c r="J5" s="159"/>
      <c r="K5" s="160"/>
      <c r="L5" s="164" t="s">
        <v>36</v>
      </c>
    </row>
    <row r="6" spans="1:12" s="38" customFormat="1" ht="63.75">
      <c r="A6" s="164"/>
      <c r="B6" s="164"/>
      <c r="C6" s="164"/>
      <c r="D6" s="164"/>
      <c r="E6" s="164"/>
      <c r="F6" s="40" t="s">
        <v>71</v>
      </c>
      <c r="G6" s="40" t="s">
        <v>96</v>
      </c>
      <c r="H6" s="40" t="s">
        <v>69</v>
      </c>
      <c r="I6" s="40" t="s">
        <v>121</v>
      </c>
      <c r="J6" s="40" t="s">
        <v>84</v>
      </c>
      <c r="K6" s="40" t="s">
        <v>70</v>
      </c>
      <c r="L6" s="164"/>
    </row>
    <row r="7" spans="1:12" s="38" customFormat="1" ht="11.2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9</v>
      </c>
      <c r="K7" s="39">
        <v>10</v>
      </c>
      <c r="L7" s="39">
        <v>11</v>
      </c>
    </row>
    <row r="8" spans="1:12" ht="17.25" customHeight="1">
      <c r="A8" s="140" t="s">
        <v>99</v>
      </c>
      <c r="B8" s="140"/>
      <c r="C8" s="141" t="s">
        <v>122</v>
      </c>
      <c r="D8" s="142">
        <f>SUM(D9)</f>
        <v>64000</v>
      </c>
      <c r="E8" s="142">
        <f>SUM(F8:K8)</f>
        <v>64000</v>
      </c>
      <c r="F8" s="142">
        <f aca="true" t="shared" si="0" ref="F8:L8">SUM(F9)</f>
        <v>0</v>
      </c>
      <c r="G8" s="142">
        <f t="shared" si="0"/>
        <v>0</v>
      </c>
      <c r="H8" s="142">
        <f t="shared" si="0"/>
        <v>0</v>
      </c>
      <c r="I8" s="142">
        <f t="shared" si="0"/>
        <v>64000</v>
      </c>
      <c r="J8" s="142">
        <f t="shared" si="0"/>
        <v>0</v>
      </c>
      <c r="K8" s="142">
        <f t="shared" si="0"/>
        <v>0</v>
      </c>
      <c r="L8" s="142">
        <f t="shared" si="0"/>
        <v>0</v>
      </c>
    </row>
    <row r="9" spans="1:12" ht="27">
      <c r="A9" s="53"/>
      <c r="B9" s="53" t="s">
        <v>100</v>
      </c>
      <c r="C9" s="108" t="s">
        <v>101</v>
      </c>
      <c r="D9" s="109">
        <f aca="true" t="shared" si="1" ref="D9:L9">SUM(D10)</f>
        <v>64000</v>
      </c>
      <c r="E9" s="109">
        <f t="shared" si="1"/>
        <v>64000</v>
      </c>
      <c r="F9" s="109">
        <f t="shared" si="1"/>
        <v>0</v>
      </c>
      <c r="G9" s="109"/>
      <c r="H9" s="109">
        <f t="shared" si="1"/>
        <v>0</v>
      </c>
      <c r="I9" s="109">
        <f t="shared" si="1"/>
        <v>64000</v>
      </c>
      <c r="J9" s="109">
        <f t="shared" si="1"/>
        <v>0</v>
      </c>
      <c r="K9" s="109">
        <f t="shared" si="1"/>
        <v>0</v>
      </c>
      <c r="L9" s="109">
        <f t="shared" si="1"/>
        <v>0</v>
      </c>
    </row>
    <row r="10" spans="1:12" ht="12.75" hidden="1">
      <c r="A10" s="52"/>
      <c r="B10" s="52"/>
      <c r="C10" s="112" t="s">
        <v>123</v>
      </c>
      <c r="D10" s="54">
        <f>SUM(E10+L10)</f>
        <v>64000</v>
      </c>
      <c r="E10" s="54">
        <f>SUM(F10:K10)</f>
        <v>64000</v>
      </c>
      <c r="F10" s="109"/>
      <c r="G10" s="109"/>
      <c r="H10" s="60"/>
      <c r="I10" s="60">
        <v>64000</v>
      </c>
      <c r="J10" s="60"/>
      <c r="K10" s="60"/>
      <c r="L10" s="113"/>
    </row>
    <row r="11" spans="1:12" ht="20.25" customHeight="1">
      <c r="A11" s="140" t="s">
        <v>102</v>
      </c>
      <c r="B11" s="140"/>
      <c r="C11" s="141" t="s">
        <v>124</v>
      </c>
      <c r="D11" s="142">
        <f aca="true" t="shared" si="2" ref="D11:L11">SUM(D12+D16)</f>
        <v>187000</v>
      </c>
      <c r="E11" s="142">
        <f>SUM(F11:K11)</f>
        <v>187000</v>
      </c>
      <c r="F11" s="142">
        <f t="shared" si="2"/>
        <v>0</v>
      </c>
      <c r="G11" s="142">
        <f t="shared" si="2"/>
        <v>0</v>
      </c>
      <c r="H11" s="142">
        <f t="shared" si="2"/>
        <v>0</v>
      </c>
      <c r="I11" s="142">
        <f t="shared" si="2"/>
        <v>187000</v>
      </c>
      <c r="J11" s="142">
        <f t="shared" si="2"/>
        <v>0</v>
      </c>
      <c r="K11" s="142">
        <f t="shared" si="2"/>
        <v>0</v>
      </c>
      <c r="L11" s="142">
        <f t="shared" si="2"/>
        <v>0</v>
      </c>
    </row>
    <row r="12" spans="1:12" ht="18" customHeight="1">
      <c r="A12" s="52"/>
      <c r="B12" s="53" t="s">
        <v>103</v>
      </c>
      <c r="C12" s="110" t="s">
        <v>104</v>
      </c>
      <c r="D12" s="111">
        <f aca="true" t="shared" si="3" ref="D12:L13">SUM(D13)</f>
        <v>179000</v>
      </c>
      <c r="E12" s="111">
        <f t="shared" si="3"/>
        <v>179000</v>
      </c>
      <c r="F12" s="111">
        <f t="shared" si="3"/>
        <v>0</v>
      </c>
      <c r="G12" s="111">
        <f t="shared" si="3"/>
        <v>0</v>
      </c>
      <c r="H12" s="111">
        <f t="shared" si="3"/>
        <v>0</v>
      </c>
      <c r="I12" s="111">
        <f t="shared" si="3"/>
        <v>179000</v>
      </c>
      <c r="J12" s="111">
        <f t="shared" si="3"/>
        <v>0</v>
      </c>
      <c r="K12" s="111">
        <f t="shared" si="3"/>
        <v>0</v>
      </c>
      <c r="L12" s="111">
        <f t="shared" si="3"/>
        <v>0</v>
      </c>
    </row>
    <row r="13" spans="1:12" ht="15" customHeight="1" hidden="1">
      <c r="A13" s="52"/>
      <c r="B13" s="52"/>
      <c r="C13" s="112" t="s">
        <v>123</v>
      </c>
      <c r="D13" s="54">
        <f>SUM(D14+D15)</f>
        <v>179000</v>
      </c>
      <c r="E13" s="54">
        <f>SUM(F13:K13)</f>
        <v>179000</v>
      </c>
      <c r="F13" s="54">
        <f>SUM(F14)</f>
        <v>0</v>
      </c>
      <c r="G13" s="54">
        <f>SUM(G14)</f>
        <v>0</v>
      </c>
      <c r="H13" s="54">
        <f t="shared" si="3"/>
        <v>0</v>
      </c>
      <c r="I13" s="54">
        <f>SUM(I15+I14)</f>
        <v>179000</v>
      </c>
      <c r="J13" s="54">
        <f t="shared" si="3"/>
        <v>0</v>
      </c>
      <c r="K13" s="54">
        <f t="shared" si="3"/>
        <v>0</v>
      </c>
      <c r="L13" s="54">
        <f t="shared" si="3"/>
        <v>0</v>
      </c>
    </row>
    <row r="14" spans="1:12" ht="12.75" hidden="1">
      <c r="A14" s="52"/>
      <c r="B14" s="52"/>
      <c r="C14" s="112" t="s">
        <v>125</v>
      </c>
      <c r="D14" s="54">
        <f>SUM(E14+L14)</f>
        <v>17000</v>
      </c>
      <c r="E14" s="54">
        <f>SUM(F14:K14)</f>
        <v>17000</v>
      </c>
      <c r="F14" s="54"/>
      <c r="G14" s="54"/>
      <c r="H14" s="60"/>
      <c r="I14" s="60">
        <v>17000</v>
      </c>
      <c r="J14" s="60"/>
      <c r="K14" s="60"/>
      <c r="L14" s="113"/>
    </row>
    <row r="15" spans="1:12" ht="12.75" hidden="1">
      <c r="A15" s="52"/>
      <c r="B15" s="52"/>
      <c r="C15" s="112" t="s">
        <v>126</v>
      </c>
      <c r="D15" s="54">
        <f>SUM(E15+L15)</f>
        <v>162000</v>
      </c>
      <c r="E15" s="54">
        <f>SUM(F15:K15)</f>
        <v>162000</v>
      </c>
      <c r="F15" s="54"/>
      <c r="G15" s="54"/>
      <c r="H15" s="60"/>
      <c r="I15" s="60">
        <v>162000</v>
      </c>
      <c r="J15" s="60"/>
      <c r="K15" s="60"/>
      <c r="L15" s="113"/>
    </row>
    <row r="16" spans="1:12" ht="18" customHeight="1">
      <c r="A16" s="52"/>
      <c r="B16" s="53" t="s">
        <v>127</v>
      </c>
      <c r="C16" s="110" t="s">
        <v>128</v>
      </c>
      <c r="D16" s="111">
        <f aca="true" t="shared" si="4" ref="D16:L16">SUM(D17)</f>
        <v>8000</v>
      </c>
      <c r="E16" s="111">
        <f t="shared" si="4"/>
        <v>8000</v>
      </c>
      <c r="F16" s="111">
        <f t="shared" si="4"/>
        <v>0</v>
      </c>
      <c r="G16" s="111"/>
      <c r="H16" s="111">
        <f t="shared" si="4"/>
        <v>0</v>
      </c>
      <c r="I16" s="111">
        <f t="shared" si="4"/>
        <v>8000</v>
      </c>
      <c r="J16" s="111">
        <f t="shared" si="4"/>
        <v>0</v>
      </c>
      <c r="K16" s="111">
        <f t="shared" si="4"/>
        <v>0</v>
      </c>
      <c r="L16" s="111">
        <f t="shared" si="4"/>
        <v>0</v>
      </c>
    </row>
    <row r="17" spans="1:12" ht="15" customHeight="1" hidden="1">
      <c r="A17" s="52"/>
      <c r="B17" s="52"/>
      <c r="C17" s="112" t="s">
        <v>123</v>
      </c>
      <c r="D17" s="54">
        <f>SUM(E17)</f>
        <v>8000</v>
      </c>
      <c r="E17" s="54">
        <f>SUM(F17:L17)</f>
        <v>8000</v>
      </c>
      <c r="F17" s="54"/>
      <c r="G17" s="54"/>
      <c r="H17" s="60"/>
      <c r="I17" s="60">
        <v>8000</v>
      </c>
      <c r="J17" s="60"/>
      <c r="K17" s="60"/>
      <c r="L17" s="113"/>
    </row>
    <row r="18" spans="1:12" ht="23.25" customHeight="1">
      <c r="A18" s="140">
        <v>600</v>
      </c>
      <c r="B18" s="140"/>
      <c r="C18" s="141" t="s">
        <v>129</v>
      </c>
      <c r="D18" s="142">
        <f aca="true" t="shared" si="5" ref="D18:L18">SUM(D19)</f>
        <v>5241776</v>
      </c>
      <c r="E18" s="142">
        <f>SUM(F18:K18)</f>
        <v>2516776</v>
      </c>
      <c r="F18" s="142">
        <f t="shared" si="5"/>
        <v>515000</v>
      </c>
      <c r="G18" s="142">
        <f t="shared" si="5"/>
        <v>99989</v>
      </c>
      <c r="H18" s="142">
        <f t="shared" si="5"/>
        <v>0</v>
      </c>
      <c r="I18" s="142">
        <f t="shared" si="5"/>
        <v>1901787</v>
      </c>
      <c r="J18" s="142">
        <f t="shared" si="5"/>
        <v>0</v>
      </c>
      <c r="K18" s="142">
        <f t="shared" si="5"/>
        <v>0</v>
      </c>
      <c r="L18" s="142">
        <f t="shared" si="5"/>
        <v>2725000</v>
      </c>
    </row>
    <row r="19" spans="1:12" ht="18" customHeight="1">
      <c r="A19" s="52"/>
      <c r="B19" s="53">
        <v>60014</v>
      </c>
      <c r="C19" s="110" t="s">
        <v>105</v>
      </c>
      <c r="D19" s="111">
        <f aca="true" t="shared" si="6" ref="D19:L19">SUM(D20+D21)</f>
        <v>5241776</v>
      </c>
      <c r="E19" s="111">
        <f t="shared" si="6"/>
        <v>2516776</v>
      </c>
      <c r="F19" s="111">
        <f t="shared" si="6"/>
        <v>515000</v>
      </c>
      <c r="G19" s="111">
        <f t="shared" si="6"/>
        <v>99989</v>
      </c>
      <c r="H19" s="111">
        <f t="shared" si="6"/>
        <v>0</v>
      </c>
      <c r="I19" s="111">
        <f t="shared" si="6"/>
        <v>1901787</v>
      </c>
      <c r="J19" s="111">
        <f t="shared" si="6"/>
        <v>0</v>
      </c>
      <c r="K19" s="111">
        <f t="shared" si="6"/>
        <v>0</v>
      </c>
      <c r="L19" s="111">
        <f t="shared" si="6"/>
        <v>2725000</v>
      </c>
    </row>
    <row r="20" spans="1:12" ht="12.75" hidden="1">
      <c r="A20" s="52"/>
      <c r="B20" s="52"/>
      <c r="C20" s="114" t="s">
        <v>130</v>
      </c>
      <c r="D20" s="60">
        <f>SUM(E20+L20)</f>
        <v>2531776</v>
      </c>
      <c r="E20" s="60">
        <f>SUM(F20:K20)</f>
        <v>2516776</v>
      </c>
      <c r="F20" s="60">
        <v>515000</v>
      </c>
      <c r="G20" s="60">
        <v>99989</v>
      </c>
      <c r="H20" s="60"/>
      <c r="I20" s="60">
        <v>1901787</v>
      </c>
      <c r="J20" s="60"/>
      <c r="K20" s="60"/>
      <c r="L20" s="60">
        <v>15000</v>
      </c>
    </row>
    <row r="21" spans="1:12" ht="12.75" hidden="1">
      <c r="A21" s="52"/>
      <c r="B21" s="52"/>
      <c r="C21" s="112" t="s">
        <v>123</v>
      </c>
      <c r="D21" s="60">
        <f>SUM(E21+L21)</f>
        <v>2710000</v>
      </c>
      <c r="E21" s="60">
        <f>SUM(F21:K21)</f>
        <v>0</v>
      </c>
      <c r="F21" s="60"/>
      <c r="G21" s="60"/>
      <c r="H21" s="60"/>
      <c r="I21" s="60"/>
      <c r="J21" s="60"/>
      <c r="K21" s="60"/>
      <c r="L21" s="60">
        <v>2710000</v>
      </c>
    </row>
    <row r="22" spans="1:12" ht="26.25" customHeight="1">
      <c r="A22" s="143">
        <v>700</v>
      </c>
      <c r="B22" s="143"/>
      <c r="C22" s="144" t="s">
        <v>131</v>
      </c>
      <c r="D22" s="145">
        <f>SUM(D23)</f>
        <v>202449</v>
      </c>
      <c r="E22" s="145">
        <f>SUM(F22:K22)</f>
        <v>202449</v>
      </c>
      <c r="F22" s="145">
        <f aca="true" t="shared" si="7" ref="F22:L22">SUM(F23)</f>
        <v>0</v>
      </c>
      <c r="G22" s="145">
        <f t="shared" si="7"/>
        <v>0</v>
      </c>
      <c r="H22" s="145">
        <f t="shared" si="7"/>
        <v>0</v>
      </c>
      <c r="I22" s="145">
        <f t="shared" si="7"/>
        <v>202449</v>
      </c>
      <c r="J22" s="145">
        <f t="shared" si="7"/>
        <v>0</v>
      </c>
      <c r="K22" s="145">
        <f t="shared" si="7"/>
        <v>0</v>
      </c>
      <c r="L22" s="145">
        <f t="shared" si="7"/>
        <v>0</v>
      </c>
    </row>
    <row r="23" spans="1:12" ht="18" customHeight="1">
      <c r="A23" s="52"/>
      <c r="B23" s="53">
        <v>70005</v>
      </c>
      <c r="C23" s="110" t="s">
        <v>106</v>
      </c>
      <c r="D23" s="109">
        <f aca="true" t="shared" si="8" ref="D23:I23">SUM(D25+D24+D26+D27)</f>
        <v>202449</v>
      </c>
      <c r="E23" s="109">
        <f t="shared" si="8"/>
        <v>202449</v>
      </c>
      <c r="F23" s="109">
        <f t="shared" si="8"/>
        <v>0</v>
      </c>
      <c r="G23" s="109">
        <f t="shared" si="8"/>
        <v>0</v>
      </c>
      <c r="H23" s="109">
        <f t="shared" si="8"/>
        <v>0</v>
      </c>
      <c r="I23" s="109">
        <f t="shared" si="8"/>
        <v>202449</v>
      </c>
      <c r="J23" s="109">
        <f>SUM(J25+J24)</f>
        <v>0</v>
      </c>
      <c r="K23" s="109">
        <f>SUM(K25+K24)</f>
        <v>0</v>
      </c>
      <c r="L23" s="109">
        <f>SUM(L25+L24)</f>
        <v>0</v>
      </c>
    </row>
    <row r="24" spans="1:12" ht="12.75" hidden="1">
      <c r="A24" s="115"/>
      <c r="B24" s="66"/>
      <c r="C24" s="68" t="s">
        <v>134</v>
      </c>
      <c r="D24" s="67">
        <f>SUM(E24+L24)</f>
        <v>11000</v>
      </c>
      <c r="E24" s="67">
        <f aca="true" t="shared" si="9" ref="E24:E29">SUM(F24:K24)</f>
        <v>11000</v>
      </c>
      <c r="F24" s="67"/>
      <c r="G24" s="67"/>
      <c r="H24" s="67"/>
      <c r="I24" s="67">
        <v>11000</v>
      </c>
      <c r="J24" s="67"/>
      <c r="K24" s="67"/>
      <c r="L24" s="67"/>
    </row>
    <row r="25" spans="1:12" ht="12.75" hidden="1">
      <c r="A25" s="115"/>
      <c r="B25" s="66"/>
      <c r="C25" s="68" t="s">
        <v>140</v>
      </c>
      <c r="D25" s="67">
        <f>SUM(E25+L25)</f>
        <v>2700</v>
      </c>
      <c r="E25" s="67">
        <f t="shared" si="9"/>
        <v>2700</v>
      </c>
      <c r="F25" s="67"/>
      <c r="G25" s="67"/>
      <c r="H25" s="67"/>
      <c r="I25" s="67">
        <v>2700</v>
      </c>
      <c r="J25" s="67"/>
      <c r="K25" s="67"/>
      <c r="L25" s="67"/>
    </row>
    <row r="26" spans="1:12" ht="12.75" hidden="1">
      <c r="A26" s="115"/>
      <c r="B26" s="66"/>
      <c r="C26" s="68" t="s">
        <v>232</v>
      </c>
      <c r="D26" s="67">
        <f>SUM(E26+L26)</f>
        <v>148749</v>
      </c>
      <c r="E26" s="67">
        <f t="shared" si="9"/>
        <v>148749</v>
      </c>
      <c r="F26" s="67"/>
      <c r="G26" s="67"/>
      <c r="H26" s="67"/>
      <c r="I26" s="67">
        <v>148749</v>
      </c>
      <c r="J26" s="67"/>
      <c r="K26" s="67"/>
      <c r="L26" s="67"/>
    </row>
    <row r="27" spans="1:12" ht="12.75" hidden="1">
      <c r="A27" s="115"/>
      <c r="B27" s="66"/>
      <c r="C27" s="68" t="s">
        <v>233</v>
      </c>
      <c r="D27" s="67">
        <f>SUM(E27+L27)</f>
        <v>40000</v>
      </c>
      <c r="E27" s="67">
        <f t="shared" si="9"/>
        <v>40000</v>
      </c>
      <c r="F27" s="67"/>
      <c r="G27" s="67"/>
      <c r="H27" s="67"/>
      <c r="I27" s="67">
        <v>40000</v>
      </c>
      <c r="J27" s="67"/>
      <c r="K27" s="67"/>
      <c r="L27" s="67"/>
    </row>
    <row r="28" spans="1:17" ht="24.75" customHeight="1">
      <c r="A28" s="143">
        <v>710</v>
      </c>
      <c r="B28" s="143"/>
      <c r="C28" s="146" t="s">
        <v>132</v>
      </c>
      <c r="D28" s="145">
        <f aca="true" t="shared" si="10" ref="D28:L28">SUM(D29+D32+D34+D38)</f>
        <v>360287</v>
      </c>
      <c r="E28" s="145">
        <f t="shared" si="9"/>
        <v>360287</v>
      </c>
      <c r="F28" s="145">
        <f t="shared" si="10"/>
        <v>151843</v>
      </c>
      <c r="G28" s="145">
        <f t="shared" si="10"/>
        <v>30246</v>
      </c>
      <c r="H28" s="145">
        <f t="shared" si="10"/>
        <v>0</v>
      </c>
      <c r="I28" s="145">
        <f t="shared" si="10"/>
        <v>178198</v>
      </c>
      <c r="J28" s="145">
        <f t="shared" si="10"/>
        <v>0</v>
      </c>
      <c r="K28" s="145">
        <f t="shared" si="10"/>
        <v>0</v>
      </c>
      <c r="L28" s="145">
        <f t="shared" si="10"/>
        <v>0</v>
      </c>
      <c r="M28" s="50"/>
      <c r="Q28" s="69"/>
    </row>
    <row r="29" spans="1:13" ht="18.75" customHeight="1">
      <c r="A29" s="52"/>
      <c r="B29" s="53">
        <v>71013</v>
      </c>
      <c r="C29" s="108" t="s">
        <v>133</v>
      </c>
      <c r="D29" s="109">
        <f>SUM(D30)</f>
        <v>102000</v>
      </c>
      <c r="E29" s="109">
        <f t="shared" si="9"/>
        <v>102000</v>
      </c>
      <c r="F29" s="109">
        <f aca="true" t="shared" si="11" ref="E29:L30">SUM(F30)</f>
        <v>0</v>
      </c>
      <c r="G29" s="109">
        <f t="shared" si="11"/>
        <v>0</v>
      </c>
      <c r="H29" s="109">
        <f t="shared" si="11"/>
        <v>0</v>
      </c>
      <c r="I29" s="109">
        <f t="shared" si="11"/>
        <v>102000</v>
      </c>
      <c r="J29" s="109">
        <f t="shared" si="11"/>
        <v>0</v>
      </c>
      <c r="K29" s="109">
        <f t="shared" si="11"/>
        <v>0</v>
      </c>
      <c r="L29" s="109">
        <f t="shared" si="11"/>
        <v>0</v>
      </c>
      <c r="M29" s="50"/>
    </row>
    <row r="30" spans="1:13" s="51" customFormat="1" ht="13.5" customHeight="1" hidden="1">
      <c r="A30" s="116"/>
      <c r="B30" s="116"/>
      <c r="C30" s="112" t="s">
        <v>123</v>
      </c>
      <c r="D30" s="54">
        <f>SUM(D31)</f>
        <v>102000</v>
      </c>
      <c r="E30" s="54">
        <f t="shared" si="11"/>
        <v>102000</v>
      </c>
      <c r="F30" s="54">
        <f t="shared" si="11"/>
        <v>0</v>
      </c>
      <c r="G30" s="54">
        <f t="shared" si="11"/>
        <v>0</v>
      </c>
      <c r="H30" s="54">
        <f t="shared" si="11"/>
        <v>0</v>
      </c>
      <c r="I30" s="54">
        <f t="shared" si="11"/>
        <v>102000</v>
      </c>
      <c r="J30" s="54">
        <f t="shared" si="11"/>
        <v>0</v>
      </c>
      <c r="K30" s="54">
        <f t="shared" si="11"/>
        <v>0</v>
      </c>
      <c r="L30" s="54">
        <f t="shared" si="11"/>
        <v>0</v>
      </c>
      <c r="M30" s="50"/>
    </row>
    <row r="31" spans="1:13" s="51" customFormat="1" ht="14.25" customHeight="1" hidden="1">
      <c r="A31" s="116"/>
      <c r="B31" s="116"/>
      <c r="C31" s="117" t="s">
        <v>134</v>
      </c>
      <c r="D31" s="54">
        <f>SUM(E31+L31)</f>
        <v>102000</v>
      </c>
      <c r="E31" s="54">
        <f>SUM(F31:K31)</f>
        <v>102000</v>
      </c>
      <c r="F31" s="54"/>
      <c r="G31" s="54"/>
      <c r="H31" s="60"/>
      <c r="I31" s="60">
        <v>102000</v>
      </c>
      <c r="J31" s="60"/>
      <c r="K31" s="60"/>
      <c r="L31" s="61"/>
      <c r="M31" s="50"/>
    </row>
    <row r="32" spans="1:13" ht="15.75" customHeight="1">
      <c r="A32" s="52"/>
      <c r="B32" s="53">
        <v>71014</v>
      </c>
      <c r="C32" s="108" t="s">
        <v>107</v>
      </c>
      <c r="D32" s="109">
        <f>SUM(D33)</f>
        <v>30000</v>
      </c>
      <c r="E32" s="109">
        <f>SUM(F32:K32)</f>
        <v>30000</v>
      </c>
      <c r="F32" s="109">
        <f aca="true" t="shared" si="12" ref="F32:L32">SUM(F33)</f>
        <v>0</v>
      </c>
      <c r="G32" s="109">
        <f t="shared" si="12"/>
        <v>0</v>
      </c>
      <c r="H32" s="109">
        <f t="shared" si="12"/>
        <v>0</v>
      </c>
      <c r="I32" s="109">
        <f t="shared" si="12"/>
        <v>30000</v>
      </c>
      <c r="J32" s="109">
        <f t="shared" si="12"/>
        <v>0</v>
      </c>
      <c r="K32" s="109">
        <f t="shared" si="12"/>
        <v>0</v>
      </c>
      <c r="L32" s="109">
        <f t="shared" si="12"/>
        <v>0</v>
      </c>
      <c r="M32" s="50"/>
    </row>
    <row r="33" spans="1:13" s="51" customFormat="1" ht="16.5" customHeight="1" hidden="1">
      <c r="A33" s="116"/>
      <c r="B33" s="118"/>
      <c r="C33" s="117" t="s">
        <v>123</v>
      </c>
      <c r="D33" s="54">
        <f>SUM(E33+L33)</f>
        <v>30000</v>
      </c>
      <c r="E33" s="54">
        <f>SUM(F33:K33)</f>
        <v>30000</v>
      </c>
      <c r="F33" s="54"/>
      <c r="G33" s="54"/>
      <c r="H33" s="60"/>
      <c r="I33" s="60">
        <v>30000</v>
      </c>
      <c r="J33" s="60"/>
      <c r="K33" s="60"/>
      <c r="L33" s="61"/>
      <c r="M33" s="50"/>
    </row>
    <row r="34" spans="1:13" ht="15.75" customHeight="1">
      <c r="A34" s="119"/>
      <c r="B34" s="53">
        <v>71015</v>
      </c>
      <c r="C34" s="108" t="s">
        <v>108</v>
      </c>
      <c r="D34" s="109">
        <f>SUM(D35)</f>
        <v>227787</v>
      </c>
      <c r="E34" s="109">
        <f>SUM(F34:K34)</f>
        <v>227787</v>
      </c>
      <c r="F34" s="109">
        <f aca="true" t="shared" si="13" ref="F34:L34">SUM(F35)</f>
        <v>151843</v>
      </c>
      <c r="G34" s="109">
        <f t="shared" si="13"/>
        <v>30246</v>
      </c>
      <c r="H34" s="109">
        <f t="shared" si="13"/>
        <v>0</v>
      </c>
      <c r="I34" s="109">
        <f t="shared" si="13"/>
        <v>45698</v>
      </c>
      <c r="J34" s="109">
        <f t="shared" si="13"/>
        <v>0</v>
      </c>
      <c r="K34" s="109">
        <f t="shared" si="13"/>
        <v>0</v>
      </c>
      <c r="L34" s="109">
        <f t="shared" si="13"/>
        <v>0</v>
      </c>
      <c r="M34" s="50"/>
    </row>
    <row r="35" spans="1:13" s="51" customFormat="1" ht="12.75" hidden="1">
      <c r="A35" s="120"/>
      <c r="B35" s="121"/>
      <c r="C35" s="122" t="s">
        <v>135</v>
      </c>
      <c r="D35" s="54">
        <f aca="true" t="shared" si="14" ref="D35:L35">SUM(D36+D37)</f>
        <v>227787</v>
      </c>
      <c r="E35" s="54">
        <f t="shared" si="14"/>
        <v>227787</v>
      </c>
      <c r="F35" s="54">
        <f t="shared" si="14"/>
        <v>151843</v>
      </c>
      <c r="G35" s="54">
        <f t="shared" si="14"/>
        <v>30246</v>
      </c>
      <c r="H35" s="54">
        <f>SUM(H36+H37)</f>
        <v>0</v>
      </c>
      <c r="I35" s="54">
        <f>SUM(I36+I37)</f>
        <v>45698</v>
      </c>
      <c r="J35" s="54">
        <f>SUM(J36+J37)</f>
        <v>0</v>
      </c>
      <c r="K35" s="54">
        <f t="shared" si="14"/>
        <v>0</v>
      </c>
      <c r="L35" s="54">
        <f t="shared" si="14"/>
        <v>0</v>
      </c>
      <c r="M35" s="50"/>
    </row>
    <row r="36" spans="1:13" s="51" customFormat="1" ht="12.75" hidden="1">
      <c r="A36" s="120"/>
      <c r="B36" s="121"/>
      <c r="C36" s="122" t="s">
        <v>134</v>
      </c>
      <c r="D36" s="54">
        <f>SUM(E36+L36)</f>
        <v>175800</v>
      </c>
      <c r="E36" s="54">
        <f>SUM(F36:K36)</f>
        <v>175800</v>
      </c>
      <c r="F36" s="54">
        <v>134153</v>
      </c>
      <c r="G36" s="54">
        <v>26901</v>
      </c>
      <c r="H36" s="60"/>
      <c r="I36" s="60">
        <v>14746</v>
      </c>
      <c r="J36" s="60"/>
      <c r="K36" s="60"/>
      <c r="L36" s="60"/>
      <c r="M36" s="50"/>
    </row>
    <row r="37" spans="1:13" s="51" customFormat="1" ht="12.75" hidden="1">
      <c r="A37" s="120"/>
      <c r="B37" s="121"/>
      <c r="C37" s="122" t="s">
        <v>136</v>
      </c>
      <c r="D37" s="54">
        <f>SUM(E37+L37)</f>
        <v>51987</v>
      </c>
      <c r="E37" s="54">
        <f>SUM(F37:K37)</f>
        <v>51987</v>
      </c>
      <c r="F37" s="54">
        <v>17690</v>
      </c>
      <c r="G37" s="54">
        <v>3345</v>
      </c>
      <c r="H37" s="60"/>
      <c r="I37" s="60">
        <v>30952</v>
      </c>
      <c r="J37" s="60"/>
      <c r="K37" s="60"/>
      <c r="L37" s="60"/>
      <c r="M37" s="50"/>
    </row>
    <row r="38" spans="1:13" ht="16.5" customHeight="1">
      <c r="A38" s="52"/>
      <c r="B38" s="53">
        <v>71095</v>
      </c>
      <c r="C38" s="108" t="s">
        <v>137</v>
      </c>
      <c r="D38" s="109">
        <f>SUM(D39)</f>
        <v>500</v>
      </c>
      <c r="E38" s="109">
        <f>SUM(F38:K38)</f>
        <v>500</v>
      </c>
      <c r="F38" s="109">
        <f aca="true" t="shared" si="15" ref="F38:L38">SUM(F39)</f>
        <v>0</v>
      </c>
      <c r="G38" s="109">
        <f t="shared" si="15"/>
        <v>0</v>
      </c>
      <c r="H38" s="109">
        <f t="shared" si="15"/>
        <v>0</v>
      </c>
      <c r="I38" s="109">
        <f t="shared" si="15"/>
        <v>500</v>
      </c>
      <c r="J38" s="109">
        <f t="shared" si="15"/>
        <v>0</v>
      </c>
      <c r="K38" s="109">
        <f t="shared" si="15"/>
        <v>0</v>
      </c>
      <c r="L38" s="109">
        <f t="shared" si="15"/>
        <v>0</v>
      </c>
      <c r="M38" s="50"/>
    </row>
    <row r="39" spans="1:13" s="51" customFormat="1" ht="12.75" customHeight="1" hidden="1">
      <c r="A39" s="116"/>
      <c r="B39" s="118"/>
      <c r="C39" s="117" t="s">
        <v>138</v>
      </c>
      <c r="D39" s="54">
        <f>SUM(E39+L39)</f>
        <v>500</v>
      </c>
      <c r="E39" s="54">
        <f>SUM(F39:K39)</f>
        <v>500</v>
      </c>
      <c r="F39" s="54"/>
      <c r="G39" s="54"/>
      <c r="H39" s="60"/>
      <c r="I39" s="60">
        <v>500</v>
      </c>
      <c r="J39" s="60"/>
      <c r="K39" s="60"/>
      <c r="L39" s="61"/>
      <c r="M39" s="50"/>
    </row>
    <row r="40" spans="1:13" ht="28.5" customHeight="1">
      <c r="A40" s="143">
        <v>750</v>
      </c>
      <c r="B40" s="140"/>
      <c r="C40" s="146" t="s">
        <v>139</v>
      </c>
      <c r="D40" s="145">
        <f>SUM(D41+D45+D47+D49+D51+D53)</f>
        <v>5756614</v>
      </c>
      <c r="E40" s="145">
        <f>SUM(E41+E45+E47+E49+E51+E53)</f>
        <v>5696614</v>
      </c>
      <c r="F40" s="145">
        <f>SUM(F41+F45+F47+F49+F51+F53)</f>
        <v>2994187</v>
      </c>
      <c r="G40" s="145">
        <f aca="true" t="shared" si="16" ref="G40:L40">SUM(G41+G45+G47+G49+G51+G53)</f>
        <v>513875</v>
      </c>
      <c r="H40" s="145">
        <f t="shared" si="16"/>
        <v>2640</v>
      </c>
      <c r="I40" s="145">
        <f t="shared" si="16"/>
        <v>2185912</v>
      </c>
      <c r="J40" s="145">
        <f t="shared" si="16"/>
        <v>0</v>
      </c>
      <c r="K40" s="145">
        <f t="shared" si="16"/>
        <v>0</v>
      </c>
      <c r="L40" s="145">
        <f t="shared" si="16"/>
        <v>60000</v>
      </c>
      <c r="M40" s="50"/>
    </row>
    <row r="41" spans="1:13" ht="24" customHeight="1">
      <c r="A41" s="52"/>
      <c r="B41" s="53">
        <v>75011</v>
      </c>
      <c r="C41" s="108" t="s">
        <v>109</v>
      </c>
      <c r="D41" s="109">
        <f>SUM(D43+D44)</f>
        <v>706542</v>
      </c>
      <c r="E41" s="109">
        <f aca="true" t="shared" si="17" ref="E41:E49">SUM(F41:K41)</f>
        <v>706542</v>
      </c>
      <c r="F41" s="109">
        <f aca="true" t="shared" si="18" ref="F41:L41">SUM(F42)</f>
        <v>587388</v>
      </c>
      <c r="G41" s="109">
        <f t="shared" si="18"/>
        <v>103841</v>
      </c>
      <c r="H41" s="109">
        <f t="shared" si="18"/>
        <v>0</v>
      </c>
      <c r="I41" s="109">
        <f t="shared" si="18"/>
        <v>15313</v>
      </c>
      <c r="J41" s="109">
        <f t="shared" si="18"/>
        <v>0</v>
      </c>
      <c r="K41" s="109">
        <f t="shared" si="18"/>
        <v>0</v>
      </c>
      <c r="L41" s="109">
        <f t="shared" si="18"/>
        <v>0</v>
      </c>
      <c r="M41" s="50"/>
    </row>
    <row r="42" spans="1:13" s="56" customFormat="1" ht="13.5" hidden="1">
      <c r="A42" s="52"/>
      <c r="B42" s="53"/>
      <c r="C42" s="117" t="s">
        <v>123</v>
      </c>
      <c r="D42" s="54">
        <f>SUM(D43+D44)</f>
        <v>706542</v>
      </c>
      <c r="E42" s="54">
        <f t="shared" si="17"/>
        <v>706542</v>
      </c>
      <c r="F42" s="54">
        <f>SUM(F43+F44)</f>
        <v>587388</v>
      </c>
      <c r="G42" s="54">
        <f aca="true" t="shared" si="19" ref="G42:L42">SUM(G43+G44)</f>
        <v>103841</v>
      </c>
      <c r="H42" s="54">
        <f t="shared" si="19"/>
        <v>0</v>
      </c>
      <c r="I42" s="54">
        <f t="shared" si="19"/>
        <v>15313</v>
      </c>
      <c r="J42" s="54">
        <f t="shared" si="19"/>
        <v>0</v>
      </c>
      <c r="K42" s="54">
        <f t="shared" si="19"/>
        <v>0</v>
      </c>
      <c r="L42" s="54">
        <f t="shared" si="19"/>
        <v>0</v>
      </c>
      <c r="M42" s="55"/>
    </row>
    <row r="43" spans="1:13" s="51" customFormat="1" ht="10.5" customHeight="1" hidden="1">
      <c r="A43" s="116"/>
      <c r="B43" s="118"/>
      <c r="C43" s="117" t="s">
        <v>134</v>
      </c>
      <c r="D43" s="54">
        <f>SUM(E43+L43)</f>
        <v>152000</v>
      </c>
      <c r="E43" s="54">
        <f t="shared" si="17"/>
        <v>152000</v>
      </c>
      <c r="F43" s="54">
        <v>123552</v>
      </c>
      <c r="G43" s="54">
        <v>24315</v>
      </c>
      <c r="H43" s="60"/>
      <c r="I43" s="60">
        <v>4133</v>
      </c>
      <c r="J43" s="60"/>
      <c r="K43" s="60"/>
      <c r="L43" s="61"/>
      <c r="M43" s="50"/>
    </row>
    <row r="44" spans="1:13" ht="12.75" customHeight="1" hidden="1">
      <c r="A44" s="52"/>
      <c r="B44" s="52"/>
      <c r="C44" s="117" t="s">
        <v>140</v>
      </c>
      <c r="D44" s="54">
        <f>SUM(E44+L44)</f>
        <v>554542</v>
      </c>
      <c r="E44" s="54">
        <f t="shared" si="17"/>
        <v>554542</v>
      </c>
      <c r="F44" s="54">
        <v>463836</v>
      </c>
      <c r="G44" s="54">
        <v>79526</v>
      </c>
      <c r="H44" s="60"/>
      <c r="I44" s="60">
        <v>11180</v>
      </c>
      <c r="J44" s="60"/>
      <c r="K44" s="60"/>
      <c r="L44" s="113"/>
      <c r="M44" s="50"/>
    </row>
    <row r="45" spans="1:13" ht="18.75" customHeight="1">
      <c r="A45" s="52"/>
      <c r="B45" s="53">
        <v>75019</v>
      </c>
      <c r="C45" s="108" t="s">
        <v>141</v>
      </c>
      <c r="D45" s="109">
        <f>SUM(D46)</f>
        <v>239648</v>
      </c>
      <c r="E45" s="109">
        <f t="shared" si="17"/>
        <v>239648</v>
      </c>
      <c r="F45" s="109">
        <f aca="true" t="shared" si="20" ref="F45:L45">SUM(F46)</f>
        <v>0</v>
      </c>
      <c r="G45" s="109">
        <f t="shared" si="20"/>
        <v>0</v>
      </c>
      <c r="H45" s="109">
        <f t="shared" si="20"/>
        <v>0</v>
      </c>
      <c r="I45" s="109">
        <f t="shared" si="20"/>
        <v>239648</v>
      </c>
      <c r="J45" s="109">
        <f t="shared" si="20"/>
        <v>0</v>
      </c>
      <c r="K45" s="109">
        <f t="shared" si="20"/>
        <v>0</v>
      </c>
      <c r="L45" s="109">
        <f t="shared" si="20"/>
        <v>0</v>
      </c>
      <c r="M45" s="50"/>
    </row>
    <row r="46" spans="1:13" s="51" customFormat="1" ht="15" customHeight="1" hidden="1">
      <c r="A46" s="116"/>
      <c r="B46" s="118"/>
      <c r="C46" s="117" t="s">
        <v>123</v>
      </c>
      <c r="D46" s="54">
        <f>SUM(E46+L46)</f>
        <v>239648</v>
      </c>
      <c r="E46" s="54">
        <f t="shared" si="17"/>
        <v>239648</v>
      </c>
      <c r="F46" s="54"/>
      <c r="G46" s="54"/>
      <c r="H46" s="60"/>
      <c r="I46" s="60">
        <v>239648</v>
      </c>
      <c r="J46" s="60"/>
      <c r="K46" s="60"/>
      <c r="L46" s="60"/>
      <c r="M46" s="50"/>
    </row>
    <row r="47" spans="1:13" ht="17.25" customHeight="1">
      <c r="A47" s="52"/>
      <c r="B47" s="53">
        <v>75020</v>
      </c>
      <c r="C47" s="108" t="s">
        <v>142</v>
      </c>
      <c r="D47" s="109">
        <f>SUM(D48)</f>
        <v>4759284</v>
      </c>
      <c r="E47" s="109">
        <f t="shared" si="17"/>
        <v>4699284</v>
      </c>
      <c r="F47" s="109">
        <f aca="true" t="shared" si="21" ref="F47:L47">SUM(F48)</f>
        <v>2392999</v>
      </c>
      <c r="G47" s="109">
        <f t="shared" si="21"/>
        <v>408959</v>
      </c>
      <c r="H47" s="109">
        <f t="shared" si="21"/>
        <v>0</v>
      </c>
      <c r="I47" s="109">
        <f t="shared" si="21"/>
        <v>1897326</v>
      </c>
      <c r="J47" s="109">
        <f t="shared" si="21"/>
        <v>0</v>
      </c>
      <c r="K47" s="109">
        <f t="shared" si="21"/>
        <v>0</v>
      </c>
      <c r="L47" s="109">
        <f t="shared" si="21"/>
        <v>60000</v>
      </c>
      <c r="M47" s="50"/>
    </row>
    <row r="48" spans="1:13" s="51" customFormat="1" ht="12.75" customHeight="1" hidden="1">
      <c r="A48" s="116"/>
      <c r="B48" s="116"/>
      <c r="C48" s="123" t="s">
        <v>123</v>
      </c>
      <c r="D48" s="54">
        <f>SUM(E48+L48)</f>
        <v>4759284</v>
      </c>
      <c r="E48" s="54">
        <f t="shared" si="17"/>
        <v>4699284</v>
      </c>
      <c r="F48" s="54">
        <v>2392999</v>
      </c>
      <c r="G48" s="54">
        <v>408959</v>
      </c>
      <c r="H48" s="60"/>
      <c r="I48" s="60">
        <v>1897326</v>
      </c>
      <c r="J48" s="60"/>
      <c r="K48" s="60"/>
      <c r="L48" s="60">
        <v>60000</v>
      </c>
      <c r="M48" s="50"/>
    </row>
    <row r="49" spans="1:13" ht="18.75" customHeight="1">
      <c r="A49" s="52"/>
      <c r="B49" s="53">
        <v>75045</v>
      </c>
      <c r="C49" s="108" t="s">
        <v>110</v>
      </c>
      <c r="D49" s="109">
        <f>SUM(D50)</f>
        <v>23500</v>
      </c>
      <c r="E49" s="109">
        <f t="shared" si="17"/>
        <v>23500</v>
      </c>
      <c r="F49" s="109">
        <f aca="true" t="shared" si="22" ref="F49:L49">SUM(F50)</f>
        <v>13800</v>
      </c>
      <c r="G49" s="109">
        <f t="shared" si="22"/>
        <v>1075</v>
      </c>
      <c r="H49" s="109">
        <f t="shared" si="22"/>
        <v>0</v>
      </c>
      <c r="I49" s="109">
        <f t="shared" si="22"/>
        <v>8625</v>
      </c>
      <c r="J49" s="109">
        <f t="shared" si="22"/>
        <v>0</v>
      </c>
      <c r="K49" s="109">
        <f t="shared" si="22"/>
        <v>0</v>
      </c>
      <c r="L49" s="109">
        <f t="shared" si="22"/>
        <v>0</v>
      </c>
      <c r="M49" s="50"/>
    </row>
    <row r="50" spans="1:13" s="51" customFormat="1" ht="15" customHeight="1" hidden="1">
      <c r="A50" s="116"/>
      <c r="B50" s="116"/>
      <c r="C50" s="123" t="s">
        <v>123</v>
      </c>
      <c r="D50" s="54">
        <f>SUM(E50+L50)</f>
        <v>23500</v>
      </c>
      <c r="E50" s="54">
        <f aca="true" t="shared" si="23" ref="E50:E57">SUM(F50:K50)</f>
        <v>23500</v>
      </c>
      <c r="F50" s="54">
        <v>13800</v>
      </c>
      <c r="G50" s="54">
        <v>1075</v>
      </c>
      <c r="H50" s="60"/>
      <c r="I50" s="60">
        <v>8625</v>
      </c>
      <c r="J50" s="60"/>
      <c r="K50" s="60"/>
      <c r="L50" s="61"/>
      <c r="M50" s="50"/>
    </row>
    <row r="51" spans="1:13" ht="18.75" customHeight="1">
      <c r="A51" s="52"/>
      <c r="B51" s="53">
        <v>75075</v>
      </c>
      <c r="C51" s="108" t="s">
        <v>143</v>
      </c>
      <c r="D51" s="109">
        <f>SUM(D52)</f>
        <v>25000</v>
      </c>
      <c r="E51" s="109">
        <f>SUM(F51:K51)</f>
        <v>25000</v>
      </c>
      <c r="F51" s="109">
        <f>SUM(F52)</f>
        <v>0</v>
      </c>
      <c r="G51" s="109">
        <f aca="true" t="shared" si="24" ref="G51:L53">SUM(G52)</f>
        <v>0</v>
      </c>
      <c r="H51" s="109">
        <f t="shared" si="24"/>
        <v>0</v>
      </c>
      <c r="I51" s="109">
        <f t="shared" si="24"/>
        <v>25000</v>
      </c>
      <c r="J51" s="109">
        <f t="shared" si="24"/>
        <v>0</v>
      </c>
      <c r="K51" s="109">
        <f t="shared" si="24"/>
        <v>0</v>
      </c>
      <c r="L51" s="109">
        <f t="shared" si="24"/>
        <v>0</v>
      </c>
      <c r="M51" s="50"/>
    </row>
    <row r="52" spans="1:13" s="51" customFormat="1" ht="14.25" customHeight="1" hidden="1">
      <c r="A52" s="116"/>
      <c r="B52" s="118"/>
      <c r="C52" s="117" t="s">
        <v>144</v>
      </c>
      <c r="D52" s="54">
        <f>SUM(E52)</f>
        <v>25000</v>
      </c>
      <c r="E52" s="54">
        <f t="shared" si="23"/>
        <v>25000</v>
      </c>
      <c r="F52" s="54"/>
      <c r="G52" s="54"/>
      <c r="H52" s="60"/>
      <c r="I52" s="60">
        <v>25000</v>
      </c>
      <c r="J52" s="60"/>
      <c r="K52" s="60"/>
      <c r="L52" s="61"/>
      <c r="M52" s="50"/>
    </row>
    <row r="53" spans="1:13" ht="18" customHeight="1">
      <c r="A53" s="52"/>
      <c r="B53" s="53">
        <v>75095</v>
      </c>
      <c r="C53" s="108" t="s">
        <v>137</v>
      </c>
      <c r="D53" s="109">
        <f>SUM(D54)</f>
        <v>2640</v>
      </c>
      <c r="E53" s="109">
        <f>SUM(F53:K53)</f>
        <v>2640</v>
      </c>
      <c r="F53" s="109">
        <f>SUM(F54)</f>
        <v>0</v>
      </c>
      <c r="G53" s="109">
        <f t="shared" si="24"/>
        <v>0</v>
      </c>
      <c r="H53" s="109">
        <f t="shared" si="24"/>
        <v>2640</v>
      </c>
      <c r="I53" s="109">
        <f t="shared" si="24"/>
        <v>0</v>
      </c>
      <c r="J53" s="109">
        <f t="shared" si="24"/>
        <v>0</v>
      </c>
      <c r="K53" s="109">
        <f t="shared" si="24"/>
        <v>0</v>
      </c>
      <c r="L53" s="109">
        <f t="shared" si="24"/>
        <v>0</v>
      </c>
      <c r="M53" s="50"/>
    </row>
    <row r="54" spans="1:13" s="51" customFormat="1" ht="22.5" hidden="1">
      <c r="A54" s="116"/>
      <c r="B54" s="118"/>
      <c r="C54" s="117" t="s">
        <v>217</v>
      </c>
      <c r="D54" s="54">
        <f>SUM(E54)</f>
        <v>2640</v>
      </c>
      <c r="E54" s="54">
        <f>SUM(F54:K54)</f>
        <v>2640</v>
      </c>
      <c r="F54" s="54"/>
      <c r="G54" s="54"/>
      <c r="H54" s="60">
        <v>2640</v>
      </c>
      <c r="I54" s="60"/>
      <c r="J54" s="60"/>
      <c r="K54" s="60"/>
      <c r="L54" s="61"/>
      <c r="M54" s="50"/>
    </row>
    <row r="55" spans="1:13" ht="27" customHeight="1">
      <c r="A55" s="143">
        <v>754</v>
      </c>
      <c r="B55" s="143"/>
      <c r="C55" s="146" t="s">
        <v>145</v>
      </c>
      <c r="D55" s="145">
        <f>SUM(L55+E55)</f>
        <v>4297500</v>
      </c>
      <c r="E55" s="145">
        <f t="shared" si="23"/>
        <v>3297500</v>
      </c>
      <c r="F55" s="145">
        <f aca="true" t="shared" si="25" ref="F55:L55">SUM(F56)</f>
        <v>2483459</v>
      </c>
      <c r="G55" s="145">
        <f t="shared" si="25"/>
        <v>7488</v>
      </c>
      <c r="H55" s="145">
        <f t="shared" si="25"/>
        <v>0</v>
      </c>
      <c r="I55" s="145">
        <f t="shared" si="25"/>
        <v>806553</v>
      </c>
      <c r="J55" s="145">
        <f t="shared" si="25"/>
        <v>0</v>
      </c>
      <c r="K55" s="145">
        <f t="shared" si="25"/>
        <v>0</v>
      </c>
      <c r="L55" s="145">
        <f t="shared" si="25"/>
        <v>1000000</v>
      </c>
      <c r="M55" s="50"/>
    </row>
    <row r="56" spans="1:13" ht="25.5" customHeight="1">
      <c r="A56" s="52"/>
      <c r="B56" s="53">
        <v>75411</v>
      </c>
      <c r="C56" s="108" t="s">
        <v>111</v>
      </c>
      <c r="D56" s="109">
        <f>SUM(L56+E56)</f>
        <v>4297500</v>
      </c>
      <c r="E56" s="109">
        <f t="shared" si="23"/>
        <v>3297500</v>
      </c>
      <c r="F56" s="109">
        <f aca="true" t="shared" si="26" ref="F56:K56">SUM(F57)</f>
        <v>2483459</v>
      </c>
      <c r="G56" s="109">
        <f t="shared" si="26"/>
        <v>7488</v>
      </c>
      <c r="H56" s="109">
        <f t="shared" si="26"/>
        <v>0</v>
      </c>
      <c r="I56" s="109">
        <f t="shared" si="26"/>
        <v>806553</v>
      </c>
      <c r="J56" s="109">
        <f t="shared" si="26"/>
        <v>0</v>
      </c>
      <c r="K56" s="109">
        <f t="shared" si="26"/>
        <v>0</v>
      </c>
      <c r="L56" s="109">
        <f>SUM(L57+L58)</f>
        <v>1000000</v>
      </c>
      <c r="M56" s="50"/>
    </row>
    <row r="57" spans="1:13" ht="23.25" customHeight="1" hidden="1">
      <c r="A57" s="52"/>
      <c r="B57" s="53"/>
      <c r="C57" s="112" t="s">
        <v>146</v>
      </c>
      <c r="D57" s="54">
        <f>SUM(E57+L57)</f>
        <v>4197500</v>
      </c>
      <c r="E57" s="54">
        <f t="shared" si="23"/>
        <v>3297500</v>
      </c>
      <c r="F57" s="124">
        <v>2483459</v>
      </c>
      <c r="G57" s="124">
        <v>7488</v>
      </c>
      <c r="H57" s="60"/>
      <c r="I57" s="60">
        <v>806553</v>
      </c>
      <c r="J57" s="60"/>
      <c r="K57" s="60"/>
      <c r="L57" s="60">
        <v>900000</v>
      </c>
      <c r="M57" s="50"/>
    </row>
    <row r="58" spans="1:13" ht="25.5" customHeight="1" hidden="1">
      <c r="A58" s="52"/>
      <c r="B58" s="53"/>
      <c r="C58" s="112" t="s">
        <v>147</v>
      </c>
      <c r="D58" s="54">
        <f>SUM(E58+L58)</f>
        <v>100000</v>
      </c>
      <c r="E58" s="54"/>
      <c r="F58" s="54"/>
      <c r="G58" s="54"/>
      <c r="H58" s="60"/>
      <c r="I58" s="60"/>
      <c r="J58" s="60"/>
      <c r="K58" s="60"/>
      <c r="L58" s="60">
        <v>100000</v>
      </c>
      <c r="M58" s="50"/>
    </row>
    <row r="59" spans="1:13" ht="27" customHeight="1">
      <c r="A59" s="143">
        <v>757</v>
      </c>
      <c r="B59" s="143"/>
      <c r="C59" s="146" t="s">
        <v>148</v>
      </c>
      <c r="D59" s="145">
        <f>SUM(E59+L59)</f>
        <v>1648194</v>
      </c>
      <c r="E59" s="145">
        <f aca="true" t="shared" si="27" ref="E59:E65">SUM(F59:K59)</f>
        <v>1648194</v>
      </c>
      <c r="F59" s="145">
        <f aca="true" t="shared" si="28" ref="F59:K59">SUM(F60+F62)</f>
        <v>0</v>
      </c>
      <c r="G59" s="145">
        <f t="shared" si="28"/>
        <v>0</v>
      </c>
      <c r="H59" s="145">
        <f t="shared" si="28"/>
        <v>0</v>
      </c>
      <c r="I59" s="145">
        <f t="shared" si="28"/>
        <v>0</v>
      </c>
      <c r="J59" s="145">
        <f t="shared" si="28"/>
        <v>682760</v>
      </c>
      <c r="K59" s="145">
        <f t="shared" si="28"/>
        <v>965434</v>
      </c>
      <c r="L59" s="145">
        <f>SUM(L60)</f>
        <v>0</v>
      </c>
      <c r="M59" s="50"/>
    </row>
    <row r="60" spans="1:13" ht="25.5" customHeight="1">
      <c r="A60" s="52"/>
      <c r="B60" s="53">
        <v>75702</v>
      </c>
      <c r="C60" s="108" t="s">
        <v>149</v>
      </c>
      <c r="D60" s="109">
        <f>SUM(D61)</f>
        <v>682760</v>
      </c>
      <c r="E60" s="109">
        <f t="shared" si="27"/>
        <v>682760</v>
      </c>
      <c r="F60" s="109">
        <f aca="true" t="shared" si="29" ref="F60:L62">SUM(F61)</f>
        <v>0</v>
      </c>
      <c r="G60" s="109">
        <f t="shared" si="29"/>
        <v>0</v>
      </c>
      <c r="H60" s="109">
        <f t="shared" si="29"/>
        <v>0</v>
      </c>
      <c r="I60" s="109">
        <f t="shared" si="29"/>
        <v>0</v>
      </c>
      <c r="J60" s="109">
        <f t="shared" si="29"/>
        <v>682760</v>
      </c>
      <c r="K60" s="109">
        <f t="shared" si="29"/>
        <v>0</v>
      </c>
      <c r="L60" s="109">
        <f t="shared" si="29"/>
        <v>0</v>
      </c>
      <c r="M60" s="50"/>
    </row>
    <row r="61" spans="1:13" ht="12.75" customHeight="1" hidden="1">
      <c r="A61" s="52"/>
      <c r="B61" s="53"/>
      <c r="C61" s="112" t="s">
        <v>150</v>
      </c>
      <c r="D61" s="54">
        <f>SUM(E61+L61)</f>
        <v>682760</v>
      </c>
      <c r="E61" s="54">
        <f t="shared" si="27"/>
        <v>682760</v>
      </c>
      <c r="F61" s="54"/>
      <c r="G61" s="54"/>
      <c r="H61" s="60"/>
      <c r="I61" s="60"/>
      <c r="J61" s="60">
        <v>682760</v>
      </c>
      <c r="K61" s="60"/>
      <c r="L61" s="60"/>
      <c r="M61" s="50"/>
    </row>
    <row r="62" spans="1:13" ht="40.5">
      <c r="A62" s="52"/>
      <c r="B62" s="53">
        <v>75704</v>
      </c>
      <c r="C62" s="108" t="s">
        <v>215</v>
      </c>
      <c r="D62" s="109">
        <f>SUM(D63)</f>
        <v>965434</v>
      </c>
      <c r="E62" s="109">
        <f t="shared" si="27"/>
        <v>965434</v>
      </c>
      <c r="F62" s="109">
        <f t="shared" si="29"/>
        <v>0</v>
      </c>
      <c r="G62" s="109">
        <f t="shared" si="29"/>
        <v>0</v>
      </c>
      <c r="H62" s="109">
        <f t="shared" si="29"/>
        <v>0</v>
      </c>
      <c r="I62" s="109">
        <f t="shared" si="29"/>
        <v>0</v>
      </c>
      <c r="J62" s="109">
        <f t="shared" si="29"/>
        <v>0</v>
      </c>
      <c r="K62" s="109">
        <f t="shared" si="29"/>
        <v>965434</v>
      </c>
      <c r="L62" s="109">
        <f t="shared" si="29"/>
        <v>0</v>
      </c>
      <c r="M62" s="50"/>
    </row>
    <row r="63" spans="1:13" ht="12.75" customHeight="1" hidden="1">
      <c r="A63" s="52"/>
      <c r="B63" s="53"/>
      <c r="C63" s="112" t="s">
        <v>150</v>
      </c>
      <c r="D63" s="54">
        <f>SUM(E63+L63)</f>
        <v>965434</v>
      </c>
      <c r="E63" s="54">
        <f t="shared" si="27"/>
        <v>965434</v>
      </c>
      <c r="F63" s="54"/>
      <c r="G63" s="54"/>
      <c r="H63" s="60"/>
      <c r="I63" s="60"/>
      <c r="J63" s="60"/>
      <c r="K63" s="60">
        <v>965434</v>
      </c>
      <c r="L63" s="60"/>
      <c r="M63" s="50"/>
    </row>
    <row r="64" spans="1:13" ht="22.5" customHeight="1">
      <c r="A64" s="143">
        <v>758</v>
      </c>
      <c r="B64" s="143"/>
      <c r="C64" s="146" t="s">
        <v>151</v>
      </c>
      <c r="D64" s="145">
        <f aca="true" t="shared" si="30" ref="D64:L64">SUM(D65)</f>
        <v>500000</v>
      </c>
      <c r="E64" s="145">
        <f t="shared" si="27"/>
        <v>500000</v>
      </c>
      <c r="F64" s="145">
        <f t="shared" si="30"/>
        <v>0</v>
      </c>
      <c r="G64" s="145">
        <f t="shared" si="30"/>
        <v>0</v>
      </c>
      <c r="H64" s="145">
        <f t="shared" si="30"/>
        <v>0</v>
      </c>
      <c r="I64" s="145">
        <f t="shared" si="30"/>
        <v>500000</v>
      </c>
      <c r="J64" s="145">
        <f t="shared" si="30"/>
        <v>0</v>
      </c>
      <c r="K64" s="145">
        <f t="shared" si="30"/>
        <v>0</v>
      </c>
      <c r="L64" s="145">
        <f t="shared" si="30"/>
        <v>0</v>
      </c>
      <c r="M64" s="50"/>
    </row>
    <row r="65" spans="1:13" ht="17.25" customHeight="1">
      <c r="A65" s="52"/>
      <c r="B65" s="53">
        <v>75818</v>
      </c>
      <c r="C65" s="108" t="s">
        <v>152</v>
      </c>
      <c r="D65" s="109">
        <f>SUM(D67)</f>
        <v>500000</v>
      </c>
      <c r="E65" s="109">
        <f t="shared" si="27"/>
        <v>500000</v>
      </c>
      <c r="F65" s="109">
        <f aca="true" t="shared" si="31" ref="F65:L65">SUM(F67)</f>
        <v>0</v>
      </c>
      <c r="G65" s="109">
        <f t="shared" si="31"/>
        <v>0</v>
      </c>
      <c r="H65" s="109">
        <f t="shared" si="31"/>
        <v>0</v>
      </c>
      <c r="I65" s="109">
        <f t="shared" si="31"/>
        <v>500000</v>
      </c>
      <c r="J65" s="109">
        <f t="shared" si="31"/>
        <v>0</v>
      </c>
      <c r="K65" s="109">
        <f t="shared" si="31"/>
        <v>0</v>
      </c>
      <c r="L65" s="109">
        <f t="shared" si="31"/>
        <v>0</v>
      </c>
      <c r="M65" s="50"/>
    </row>
    <row r="66" spans="1:13" s="51" customFormat="1" ht="13.5" customHeight="1" hidden="1">
      <c r="A66" s="116"/>
      <c r="B66" s="118"/>
      <c r="C66" s="117" t="s">
        <v>123</v>
      </c>
      <c r="D66" s="54">
        <f>SUM(D67)</f>
        <v>500000</v>
      </c>
      <c r="E66" s="54">
        <f>SUM(E67)</f>
        <v>500000</v>
      </c>
      <c r="F66" s="54"/>
      <c r="G66" s="54"/>
      <c r="H66" s="60"/>
      <c r="I66" s="60">
        <v>500000</v>
      </c>
      <c r="J66" s="60"/>
      <c r="K66" s="60"/>
      <c r="L66" s="61"/>
      <c r="M66" s="50"/>
    </row>
    <row r="67" spans="1:13" ht="15" customHeight="1" hidden="1">
      <c r="A67" s="52"/>
      <c r="B67" s="52"/>
      <c r="C67" s="114" t="s">
        <v>153</v>
      </c>
      <c r="D67" s="54">
        <f>SUM(E67)</f>
        <v>500000</v>
      </c>
      <c r="E67" s="54">
        <f aca="true" t="shared" si="32" ref="E67:E80">SUM(F67:K67)</f>
        <v>500000</v>
      </c>
      <c r="F67" s="54"/>
      <c r="G67" s="54"/>
      <c r="H67" s="60"/>
      <c r="I67" s="60">
        <v>500000</v>
      </c>
      <c r="J67" s="60"/>
      <c r="K67" s="60"/>
      <c r="L67" s="113"/>
      <c r="M67" s="50"/>
    </row>
    <row r="68" spans="1:13" ht="25.5" customHeight="1">
      <c r="A68" s="143">
        <v>801</v>
      </c>
      <c r="B68" s="143"/>
      <c r="C68" s="141" t="s">
        <v>154</v>
      </c>
      <c r="D68" s="142">
        <f>SUM(L68+E68)</f>
        <v>15458164</v>
      </c>
      <c r="E68" s="142">
        <f t="shared" si="32"/>
        <v>13858164</v>
      </c>
      <c r="F68" s="142">
        <f aca="true" t="shared" si="33" ref="F68:L68">SUM(F69+F72+F75+F83+F89+F98+F99)</f>
        <v>8188425</v>
      </c>
      <c r="G68" s="142">
        <f t="shared" si="33"/>
        <v>1625236</v>
      </c>
      <c r="H68" s="142">
        <f t="shared" si="33"/>
        <v>1218795</v>
      </c>
      <c r="I68" s="142">
        <f t="shared" si="33"/>
        <v>2825708</v>
      </c>
      <c r="J68" s="142">
        <f t="shared" si="33"/>
        <v>0</v>
      </c>
      <c r="K68" s="142">
        <f t="shared" si="33"/>
        <v>0</v>
      </c>
      <c r="L68" s="142">
        <f t="shared" si="33"/>
        <v>1600000</v>
      </c>
      <c r="M68" s="50"/>
    </row>
    <row r="69" spans="1:13" ht="18" customHeight="1">
      <c r="A69" s="52"/>
      <c r="B69" s="53">
        <v>80102</v>
      </c>
      <c r="C69" s="110" t="s">
        <v>155</v>
      </c>
      <c r="D69" s="111">
        <f>SUM(D70+D71)</f>
        <v>435532</v>
      </c>
      <c r="E69" s="111">
        <f t="shared" si="32"/>
        <v>435532</v>
      </c>
      <c r="F69" s="111">
        <f aca="true" t="shared" si="34" ref="F69:L69">SUM(F70+F71)</f>
        <v>44480</v>
      </c>
      <c r="G69" s="111">
        <f t="shared" si="34"/>
        <v>8976</v>
      </c>
      <c r="H69" s="111">
        <f t="shared" si="34"/>
        <v>353565</v>
      </c>
      <c r="I69" s="111">
        <f t="shared" si="34"/>
        <v>28511</v>
      </c>
      <c r="J69" s="111">
        <f t="shared" si="34"/>
        <v>0</v>
      </c>
      <c r="K69" s="111">
        <f t="shared" si="34"/>
        <v>0</v>
      </c>
      <c r="L69" s="111">
        <f t="shared" si="34"/>
        <v>0</v>
      </c>
      <c r="M69" s="57"/>
    </row>
    <row r="70" spans="1:13" ht="14.25" customHeight="1" hidden="1">
      <c r="A70" s="52"/>
      <c r="B70" s="53"/>
      <c r="C70" s="59" t="s">
        <v>156</v>
      </c>
      <c r="D70" s="60">
        <f>SUM(E70)</f>
        <v>81967</v>
      </c>
      <c r="E70" s="60">
        <f t="shared" si="32"/>
        <v>81967</v>
      </c>
      <c r="F70" s="60">
        <v>44480</v>
      </c>
      <c r="G70" s="60">
        <v>8976</v>
      </c>
      <c r="H70" s="60"/>
      <c r="I70" s="60">
        <v>28511</v>
      </c>
      <c r="J70" s="60"/>
      <c r="K70" s="60"/>
      <c r="L70" s="61"/>
      <c r="M70" s="57"/>
    </row>
    <row r="71" spans="1:13" ht="30" customHeight="1" hidden="1">
      <c r="A71" s="52"/>
      <c r="B71" s="125"/>
      <c r="C71" s="126" t="s">
        <v>157</v>
      </c>
      <c r="D71" s="60">
        <f>SUM(E71)</f>
        <v>353565</v>
      </c>
      <c r="E71" s="60">
        <f t="shared" si="32"/>
        <v>353565</v>
      </c>
      <c r="F71" s="60"/>
      <c r="G71" s="60"/>
      <c r="H71" s="60">
        <v>353565</v>
      </c>
      <c r="I71" s="60"/>
      <c r="J71" s="60"/>
      <c r="K71" s="60"/>
      <c r="L71" s="61"/>
      <c r="M71" s="57"/>
    </row>
    <row r="72" spans="1:13" ht="18" customHeight="1">
      <c r="A72" s="52"/>
      <c r="B72" s="53">
        <v>80111</v>
      </c>
      <c r="C72" s="110" t="s">
        <v>158</v>
      </c>
      <c r="D72" s="111">
        <f>SUM(D73+D74)</f>
        <v>568127</v>
      </c>
      <c r="E72" s="111">
        <f t="shared" si="32"/>
        <v>568127</v>
      </c>
      <c r="F72" s="111">
        <f aca="true" t="shared" si="35" ref="F72:L72">SUM(F73+F74)</f>
        <v>301569</v>
      </c>
      <c r="G72" s="111">
        <f t="shared" si="35"/>
        <v>64636</v>
      </c>
      <c r="H72" s="111">
        <f t="shared" si="35"/>
        <v>124257</v>
      </c>
      <c r="I72" s="111">
        <f t="shared" si="35"/>
        <v>77665</v>
      </c>
      <c r="J72" s="111">
        <f t="shared" si="35"/>
        <v>0</v>
      </c>
      <c r="K72" s="111">
        <f t="shared" si="35"/>
        <v>0</v>
      </c>
      <c r="L72" s="111">
        <f t="shared" si="35"/>
        <v>0</v>
      </c>
      <c r="M72" s="57"/>
    </row>
    <row r="73" spans="1:13" ht="14.25" customHeight="1" hidden="1">
      <c r="A73" s="52"/>
      <c r="B73" s="53"/>
      <c r="C73" s="59" t="s">
        <v>159</v>
      </c>
      <c r="D73" s="60">
        <f>SUM(E73)</f>
        <v>443870</v>
      </c>
      <c r="E73" s="60">
        <f t="shared" si="32"/>
        <v>443870</v>
      </c>
      <c r="F73" s="60">
        <v>301569</v>
      </c>
      <c r="G73" s="60">
        <v>64636</v>
      </c>
      <c r="H73" s="60"/>
      <c r="I73" s="60">
        <v>77665</v>
      </c>
      <c r="J73" s="60"/>
      <c r="K73" s="60"/>
      <c r="L73" s="61"/>
      <c r="M73" s="57"/>
    </row>
    <row r="74" spans="1:13" ht="21.75" customHeight="1" hidden="1">
      <c r="A74" s="52"/>
      <c r="B74" s="125"/>
      <c r="C74" s="126" t="s">
        <v>157</v>
      </c>
      <c r="D74" s="60">
        <f>SUM(E74)</f>
        <v>124257</v>
      </c>
      <c r="E74" s="60">
        <f t="shared" si="32"/>
        <v>124257</v>
      </c>
      <c r="F74" s="60"/>
      <c r="G74" s="60"/>
      <c r="H74" s="60">
        <v>124257</v>
      </c>
      <c r="I74" s="60"/>
      <c r="J74" s="60"/>
      <c r="K74" s="60"/>
      <c r="L74" s="61"/>
      <c r="M74" s="57"/>
    </row>
    <row r="75" spans="1:13" ht="14.25" customHeight="1">
      <c r="A75" s="52"/>
      <c r="B75" s="53">
        <v>80120</v>
      </c>
      <c r="C75" s="110" t="s">
        <v>160</v>
      </c>
      <c r="D75" s="111">
        <f aca="true" t="shared" si="36" ref="D75:L75">SUM(D76+D77+D78+D79+D80+D81+D82)</f>
        <v>5067394</v>
      </c>
      <c r="E75" s="111">
        <f t="shared" si="32"/>
        <v>5067394</v>
      </c>
      <c r="F75" s="111">
        <f t="shared" si="36"/>
        <v>3228539</v>
      </c>
      <c r="G75" s="111">
        <f t="shared" si="36"/>
        <v>655233</v>
      </c>
      <c r="H75" s="111">
        <f t="shared" si="36"/>
        <v>383159</v>
      </c>
      <c r="I75" s="111">
        <f t="shared" si="36"/>
        <v>800463</v>
      </c>
      <c r="J75" s="111">
        <f t="shared" si="36"/>
        <v>0</v>
      </c>
      <c r="K75" s="111">
        <f t="shared" si="36"/>
        <v>0</v>
      </c>
      <c r="L75" s="111">
        <f t="shared" si="36"/>
        <v>0</v>
      </c>
      <c r="M75" s="58"/>
    </row>
    <row r="76" spans="1:13" ht="15.75" customHeight="1" hidden="1">
      <c r="A76" s="52"/>
      <c r="B76" s="53"/>
      <c r="C76" s="59" t="s">
        <v>161</v>
      </c>
      <c r="D76" s="60">
        <f aca="true" t="shared" si="37" ref="D76:D82">SUM(E76+L76)</f>
        <v>1423067</v>
      </c>
      <c r="E76" s="60">
        <f t="shared" si="32"/>
        <v>1423067</v>
      </c>
      <c r="F76" s="60">
        <v>974453</v>
      </c>
      <c r="G76" s="60">
        <v>239976</v>
      </c>
      <c r="H76" s="60"/>
      <c r="I76" s="60">
        <v>208638</v>
      </c>
      <c r="J76" s="60"/>
      <c r="K76" s="60"/>
      <c r="L76" s="61"/>
      <c r="M76" s="50"/>
    </row>
    <row r="77" spans="1:13" ht="15.75" customHeight="1" hidden="1">
      <c r="A77" s="52"/>
      <c r="B77" s="53"/>
      <c r="C77" s="59" t="s">
        <v>162</v>
      </c>
      <c r="D77" s="60">
        <f>SUM(E77+L77)</f>
        <v>1598023</v>
      </c>
      <c r="E77" s="60">
        <f t="shared" si="32"/>
        <v>1598023</v>
      </c>
      <c r="F77" s="60">
        <v>1141157</v>
      </c>
      <c r="G77" s="60">
        <v>206887</v>
      </c>
      <c r="H77" s="60"/>
      <c r="I77" s="60">
        <v>249979</v>
      </c>
      <c r="J77" s="60"/>
      <c r="K77" s="60"/>
      <c r="L77" s="60"/>
      <c r="M77" s="50"/>
    </row>
    <row r="78" spans="1:13" ht="15.75" customHeight="1" hidden="1">
      <c r="A78" s="52"/>
      <c r="B78" s="53"/>
      <c r="C78" s="59" t="s">
        <v>163</v>
      </c>
      <c r="D78" s="60">
        <f>SUM(E78+L78)</f>
        <v>1474233</v>
      </c>
      <c r="E78" s="60">
        <f t="shared" si="32"/>
        <v>1474233</v>
      </c>
      <c r="F78" s="60">
        <v>981208</v>
      </c>
      <c r="G78" s="60">
        <v>181543</v>
      </c>
      <c r="H78" s="60"/>
      <c r="I78" s="60">
        <v>311482</v>
      </c>
      <c r="J78" s="60"/>
      <c r="K78" s="60"/>
      <c r="L78" s="61"/>
      <c r="M78" s="50"/>
    </row>
    <row r="79" spans="1:13" ht="15.75" customHeight="1" hidden="1">
      <c r="A79" s="52"/>
      <c r="B79" s="53"/>
      <c r="C79" s="59" t="s">
        <v>164</v>
      </c>
      <c r="D79" s="60">
        <f>SUM(E79+L79)</f>
        <v>53428</v>
      </c>
      <c r="E79" s="60">
        <f t="shared" si="32"/>
        <v>53428</v>
      </c>
      <c r="F79" s="60">
        <v>35792</v>
      </c>
      <c r="G79" s="60">
        <v>7212</v>
      </c>
      <c r="H79" s="60"/>
      <c r="I79" s="60">
        <v>10424</v>
      </c>
      <c r="J79" s="60"/>
      <c r="K79" s="60"/>
      <c r="L79" s="61"/>
      <c r="M79" s="50"/>
    </row>
    <row r="80" spans="1:13" ht="15.75" customHeight="1" hidden="1">
      <c r="A80" s="52"/>
      <c r="B80" s="53"/>
      <c r="C80" s="59" t="s">
        <v>165</v>
      </c>
      <c r="D80" s="60">
        <f t="shared" si="37"/>
        <v>135484</v>
      </c>
      <c r="E80" s="60">
        <f t="shared" si="32"/>
        <v>135484</v>
      </c>
      <c r="F80" s="60">
        <v>95929</v>
      </c>
      <c r="G80" s="60">
        <v>19615</v>
      </c>
      <c r="H80" s="60"/>
      <c r="I80" s="60">
        <v>19940</v>
      </c>
      <c r="J80" s="60"/>
      <c r="K80" s="60"/>
      <c r="L80" s="61"/>
      <c r="M80" s="50"/>
    </row>
    <row r="81" spans="1:13" ht="21" customHeight="1" hidden="1">
      <c r="A81" s="52"/>
      <c r="B81" s="53"/>
      <c r="C81" s="126" t="s">
        <v>166</v>
      </c>
      <c r="D81" s="60">
        <f>SUM(E81+L81)</f>
        <v>56570</v>
      </c>
      <c r="E81" s="60">
        <f>SUM(F81:J81)</f>
        <v>56570</v>
      </c>
      <c r="F81" s="60"/>
      <c r="G81" s="60"/>
      <c r="H81" s="60">
        <v>56570</v>
      </c>
      <c r="I81" s="60"/>
      <c r="J81" s="60"/>
      <c r="K81" s="60"/>
      <c r="L81" s="61"/>
      <c r="M81" s="50"/>
    </row>
    <row r="82" spans="1:13" ht="21.75" customHeight="1" hidden="1">
      <c r="A82" s="52"/>
      <c r="B82" s="53"/>
      <c r="C82" s="127" t="s">
        <v>167</v>
      </c>
      <c r="D82" s="60">
        <f t="shared" si="37"/>
        <v>326589</v>
      </c>
      <c r="E82" s="60">
        <f>SUM(F82:J82)</f>
        <v>326589</v>
      </c>
      <c r="F82" s="60"/>
      <c r="G82" s="60"/>
      <c r="H82" s="60">
        <v>326589</v>
      </c>
      <c r="I82" s="60"/>
      <c r="J82" s="60"/>
      <c r="K82" s="60"/>
      <c r="L82" s="61"/>
      <c r="M82" s="50"/>
    </row>
    <row r="83" spans="1:13" ht="14.25" customHeight="1">
      <c r="A83" s="52"/>
      <c r="B83" s="53">
        <v>80123</v>
      </c>
      <c r="C83" s="110" t="s">
        <v>168</v>
      </c>
      <c r="D83" s="111">
        <f aca="true" t="shared" si="38" ref="D83:L83">SUM(D84+D85+D86+D87+D88)</f>
        <v>624949</v>
      </c>
      <c r="E83" s="111">
        <f>SUM(F83:K83)</f>
        <v>624949</v>
      </c>
      <c r="F83" s="111">
        <f t="shared" si="38"/>
        <v>338614</v>
      </c>
      <c r="G83" s="111">
        <f t="shared" si="38"/>
        <v>67448</v>
      </c>
      <c r="H83" s="111">
        <f t="shared" si="38"/>
        <v>0</v>
      </c>
      <c r="I83" s="111">
        <f t="shared" si="38"/>
        <v>218887</v>
      </c>
      <c r="J83" s="111">
        <f t="shared" si="38"/>
        <v>0</v>
      </c>
      <c r="K83" s="111">
        <f t="shared" si="38"/>
        <v>0</v>
      </c>
      <c r="L83" s="111">
        <f t="shared" si="38"/>
        <v>0</v>
      </c>
      <c r="M83" s="58"/>
    </row>
    <row r="84" spans="1:13" ht="16.5" customHeight="1" hidden="1">
      <c r="A84" s="52"/>
      <c r="B84" s="53"/>
      <c r="C84" s="59" t="s">
        <v>161</v>
      </c>
      <c r="D84" s="60">
        <f>SUM(E84+L84)</f>
        <v>70517</v>
      </c>
      <c r="E84" s="60">
        <f aca="true" t="shared" si="39" ref="E84:E99">SUM(F84:K84)</f>
        <v>70517</v>
      </c>
      <c r="F84" s="60">
        <v>33467</v>
      </c>
      <c r="G84" s="60">
        <v>6662</v>
      </c>
      <c r="H84" s="60"/>
      <c r="I84" s="60">
        <v>30388</v>
      </c>
      <c r="J84" s="60"/>
      <c r="K84" s="60"/>
      <c r="L84" s="61"/>
      <c r="M84" s="57"/>
    </row>
    <row r="85" spans="1:13" ht="15.75" customHeight="1" hidden="1">
      <c r="A85" s="52"/>
      <c r="B85" s="53"/>
      <c r="C85" s="59" t="s">
        <v>169</v>
      </c>
      <c r="D85" s="60">
        <f>SUM(E85+L85)</f>
        <v>85903</v>
      </c>
      <c r="E85" s="60">
        <f t="shared" si="39"/>
        <v>85903</v>
      </c>
      <c r="F85" s="60">
        <v>40580</v>
      </c>
      <c r="G85" s="60">
        <v>8178</v>
      </c>
      <c r="H85" s="60"/>
      <c r="I85" s="60">
        <v>37145</v>
      </c>
      <c r="J85" s="60"/>
      <c r="K85" s="60"/>
      <c r="L85" s="61"/>
      <c r="M85" s="50"/>
    </row>
    <row r="86" spans="1:13" ht="15.75" customHeight="1" hidden="1">
      <c r="A86" s="52"/>
      <c r="B86" s="53"/>
      <c r="C86" s="59" t="s">
        <v>170</v>
      </c>
      <c r="D86" s="60">
        <f>SUM(E86+L86)</f>
        <v>110136</v>
      </c>
      <c r="E86" s="60">
        <f t="shared" si="39"/>
        <v>110136</v>
      </c>
      <c r="F86" s="60">
        <v>27677</v>
      </c>
      <c r="G86" s="60">
        <v>5444</v>
      </c>
      <c r="H86" s="60"/>
      <c r="I86" s="60">
        <v>77015</v>
      </c>
      <c r="J86" s="60"/>
      <c r="K86" s="60"/>
      <c r="L86" s="60"/>
      <c r="M86" s="50"/>
    </row>
    <row r="87" spans="1:13" ht="15.75" customHeight="1" hidden="1">
      <c r="A87" s="52"/>
      <c r="B87" s="53"/>
      <c r="C87" s="59" t="s">
        <v>171</v>
      </c>
      <c r="D87" s="60">
        <f>SUM(E87+L87)</f>
        <v>237567</v>
      </c>
      <c r="E87" s="60">
        <f t="shared" si="39"/>
        <v>237567</v>
      </c>
      <c r="F87" s="60">
        <v>171257</v>
      </c>
      <c r="G87" s="60">
        <v>34096</v>
      </c>
      <c r="H87" s="60"/>
      <c r="I87" s="60">
        <v>32214</v>
      </c>
      <c r="J87" s="60"/>
      <c r="K87" s="60"/>
      <c r="L87" s="61"/>
      <c r="M87" s="50"/>
    </row>
    <row r="88" spans="1:13" ht="13.5" customHeight="1" hidden="1">
      <c r="A88" s="52"/>
      <c r="B88" s="53"/>
      <c r="C88" s="59" t="s">
        <v>172</v>
      </c>
      <c r="D88" s="60">
        <f>SUM(E88+L88)</f>
        <v>120826</v>
      </c>
      <c r="E88" s="60">
        <f t="shared" si="39"/>
        <v>120826</v>
      </c>
      <c r="F88" s="60">
        <v>65633</v>
      </c>
      <c r="G88" s="60">
        <v>13068</v>
      </c>
      <c r="H88" s="60"/>
      <c r="I88" s="60">
        <v>42125</v>
      </c>
      <c r="J88" s="60"/>
      <c r="K88" s="60"/>
      <c r="L88" s="61"/>
      <c r="M88" s="50"/>
    </row>
    <row r="89" spans="1:13" ht="19.5" customHeight="1">
      <c r="A89" s="52"/>
      <c r="B89" s="53">
        <v>80130</v>
      </c>
      <c r="C89" s="110" t="s">
        <v>112</v>
      </c>
      <c r="D89" s="111">
        <f>SUM(D90+D91+D92+D93+D94+D95+D96+D97)</f>
        <v>8237135</v>
      </c>
      <c r="E89" s="111">
        <f>SUM(F89:K89)</f>
        <v>6637135</v>
      </c>
      <c r="F89" s="111">
        <f aca="true" t="shared" si="40" ref="F89:K89">SUM(F90+F91+F92+F93+F94+F95+F96)</f>
        <v>4266223</v>
      </c>
      <c r="G89" s="111">
        <f t="shared" si="40"/>
        <v>826943</v>
      </c>
      <c r="H89" s="111">
        <f t="shared" si="40"/>
        <v>357814</v>
      </c>
      <c r="I89" s="111">
        <f t="shared" si="40"/>
        <v>1186155</v>
      </c>
      <c r="J89" s="111">
        <f t="shared" si="40"/>
        <v>0</v>
      </c>
      <c r="K89" s="111">
        <f t="shared" si="40"/>
        <v>0</v>
      </c>
      <c r="L89" s="111">
        <f>SUM(L90+L91+L92+L93+L94+L95+L96+L97)</f>
        <v>1600000</v>
      </c>
      <c r="M89" s="50"/>
    </row>
    <row r="90" spans="1:13" ht="13.5" hidden="1">
      <c r="A90" s="52"/>
      <c r="B90" s="53"/>
      <c r="C90" s="59" t="s">
        <v>174</v>
      </c>
      <c r="D90" s="60">
        <f aca="true" t="shared" si="41" ref="D90:D95">SUM(E90+L90)</f>
        <v>125337</v>
      </c>
      <c r="E90" s="60">
        <f t="shared" si="39"/>
        <v>125337</v>
      </c>
      <c r="F90" s="60">
        <v>76720</v>
      </c>
      <c r="G90" s="60">
        <v>15274</v>
      </c>
      <c r="H90" s="60"/>
      <c r="I90" s="60">
        <v>33343</v>
      </c>
      <c r="J90" s="60"/>
      <c r="K90" s="60"/>
      <c r="L90" s="61"/>
      <c r="M90" s="50"/>
    </row>
    <row r="91" spans="1:13" ht="13.5" hidden="1">
      <c r="A91" s="52"/>
      <c r="B91" s="53"/>
      <c r="C91" s="59" t="s">
        <v>169</v>
      </c>
      <c r="D91" s="60">
        <f t="shared" si="41"/>
        <v>1969721</v>
      </c>
      <c r="E91" s="60">
        <f t="shared" si="39"/>
        <v>1969721</v>
      </c>
      <c r="F91" s="60">
        <v>1432901</v>
      </c>
      <c r="G91" s="60">
        <v>284431</v>
      </c>
      <c r="H91" s="60"/>
      <c r="I91" s="60">
        <v>252389</v>
      </c>
      <c r="J91" s="60"/>
      <c r="K91" s="60"/>
      <c r="L91" s="61"/>
      <c r="M91" s="50"/>
    </row>
    <row r="92" spans="1:13" ht="13.5" hidden="1">
      <c r="A92" s="52"/>
      <c r="B92" s="53"/>
      <c r="C92" s="59" t="s">
        <v>170</v>
      </c>
      <c r="D92" s="60">
        <f t="shared" si="41"/>
        <v>621815</v>
      </c>
      <c r="E92" s="60">
        <f t="shared" si="39"/>
        <v>621815</v>
      </c>
      <c r="F92" s="60">
        <v>401797</v>
      </c>
      <c r="G92" s="60">
        <v>78742</v>
      </c>
      <c r="H92" s="60"/>
      <c r="I92" s="60">
        <v>141276</v>
      </c>
      <c r="J92" s="60"/>
      <c r="K92" s="60"/>
      <c r="L92" s="61"/>
      <c r="M92" s="50"/>
    </row>
    <row r="93" spans="1:13" ht="13.5" hidden="1">
      <c r="A93" s="52"/>
      <c r="B93" s="53"/>
      <c r="C93" s="59" t="s">
        <v>171</v>
      </c>
      <c r="D93" s="60">
        <f t="shared" si="41"/>
        <v>1480767</v>
      </c>
      <c r="E93" s="60">
        <f t="shared" si="39"/>
        <v>1480767</v>
      </c>
      <c r="F93" s="60">
        <v>937451</v>
      </c>
      <c r="G93" s="60">
        <v>179715</v>
      </c>
      <c r="H93" s="60"/>
      <c r="I93" s="60">
        <v>363601</v>
      </c>
      <c r="J93" s="60"/>
      <c r="K93" s="60"/>
      <c r="L93" s="60"/>
      <c r="M93" s="50"/>
    </row>
    <row r="94" spans="1:13" ht="13.5" hidden="1">
      <c r="A94" s="52"/>
      <c r="B94" s="53"/>
      <c r="C94" s="59" t="s">
        <v>172</v>
      </c>
      <c r="D94" s="60">
        <f t="shared" si="41"/>
        <v>1079162</v>
      </c>
      <c r="E94" s="60">
        <f t="shared" si="39"/>
        <v>1079162</v>
      </c>
      <c r="F94" s="60">
        <v>789328</v>
      </c>
      <c r="G94" s="60">
        <v>139123</v>
      </c>
      <c r="H94" s="60"/>
      <c r="I94" s="60">
        <v>150711</v>
      </c>
      <c r="J94" s="60"/>
      <c r="K94" s="60"/>
      <c r="L94" s="61"/>
      <c r="M94" s="50"/>
    </row>
    <row r="95" spans="1:13" ht="13.5" hidden="1">
      <c r="A95" s="52"/>
      <c r="B95" s="53"/>
      <c r="C95" s="127" t="s">
        <v>173</v>
      </c>
      <c r="D95" s="60">
        <f t="shared" si="41"/>
        <v>1002519</v>
      </c>
      <c r="E95" s="60">
        <f t="shared" si="39"/>
        <v>1002519</v>
      </c>
      <c r="F95" s="60">
        <v>628026</v>
      </c>
      <c r="G95" s="60">
        <v>129658</v>
      </c>
      <c r="H95" s="60"/>
      <c r="I95" s="60">
        <v>244835</v>
      </c>
      <c r="J95" s="60"/>
      <c r="K95" s="60"/>
      <c r="L95" s="60"/>
      <c r="M95" s="50"/>
    </row>
    <row r="96" spans="1:13" ht="34.5" hidden="1">
      <c r="A96" s="52"/>
      <c r="B96" s="53"/>
      <c r="C96" s="122" t="s">
        <v>175</v>
      </c>
      <c r="D96" s="60">
        <f>SUM(L96+E96)</f>
        <v>357814</v>
      </c>
      <c r="E96" s="60">
        <f t="shared" si="39"/>
        <v>357814</v>
      </c>
      <c r="F96" s="60"/>
      <c r="G96" s="60"/>
      <c r="H96" s="60">
        <v>357814</v>
      </c>
      <c r="I96" s="60"/>
      <c r="J96" s="60"/>
      <c r="K96" s="60"/>
      <c r="L96" s="113"/>
      <c r="M96" s="50"/>
    </row>
    <row r="97" spans="1:13" ht="12.75" customHeight="1" hidden="1">
      <c r="A97" s="52"/>
      <c r="B97" s="53"/>
      <c r="C97" s="117" t="s">
        <v>176</v>
      </c>
      <c r="D97" s="60">
        <f>SUM(L97+E97)</f>
        <v>1600000</v>
      </c>
      <c r="E97" s="60">
        <f t="shared" si="39"/>
        <v>0</v>
      </c>
      <c r="F97" s="60"/>
      <c r="G97" s="60"/>
      <c r="H97" s="60"/>
      <c r="I97" s="60"/>
      <c r="J97" s="60"/>
      <c r="K97" s="60"/>
      <c r="L97" s="60">
        <v>1600000</v>
      </c>
      <c r="M97" s="50"/>
    </row>
    <row r="98" spans="1:13" ht="16.5" customHeight="1">
      <c r="A98" s="52"/>
      <c r="B98" s="53">
        <v>80146</v>
      </c>
      <c r="C98" s="110" t="s">
        <v>177</v>
      </c>
      <c r="D98" s="111">
        <f>SUM(L98+E98)</f>
        <v>76939</v>
      </c>
      <c r="E98" s="111">
        <f t="shared" si="39"/>
        <v>76939</v>
      </c>
      <c r="F98" s="111"/>
      <c r="G98" s="111"/>
      <c r="H98" s="111"/>
      <c r="I98" s="111">
        <v>76939</v>
      </c>
      <c r="J98" s="111"/>
      <c r="K98" s="111"/>
      <c r="L98" s="111"/>
      <c r="M98" s="50"/>
    </row>
    <row r="99" spans="1:13" ht="16.5" customHeight="1">
      <c r="A99" s="52"/>
      <c r="B99" s="53">
        <v>80195</v>
      </c>
      <c r="C99" s="110" t="s">
        <v>137</v>
      </c>
      <c r="D99" s="111">
        <f>SUM(L99+E99)</f>
        <v>448088</v>
      </c>
      <c r="E99" s="111">
        <f t="shared" si="39"/>
        <v>448088</v>
      </c>
      <c r="F99" s="111">
        <v>9000</v>
      </c>
      <c r="G99" s="111">
        <v>2000</v>
      </c>
      <c r="H99" s="111"/>
      <c r="I99" s="111">
        <v>437088</v>
      </c>
      <c r="J99" s="111"/>
      <c r="K99" s="111"/>
      <c r="L99" s="111"/>
      <c r="M99" s="50"/>
    </row>
    <row r="100" spans="1:13" ht="22.5" customHeight="1">
      <c r="A100" s="143">
        <v>803</v>
      </c>
      <c r="B100" s="143"/>
      <c r="C100" s="146" t="s">
        <v>234</v>
      </c>
      <c r="D100" s="145">
        <f aca="true" t="shared" si="42" ref="D100:L101">SUM(D101)</f>
        <v>51550</v>
      </c>
      <c r="E100" s="145">
        <f aca="true" t="shared" si="43" ref="E100:E124">SUM(F100:K100)</f>
        <v>51550</v>
      </c>
      <c r="F100" s="145">
        <f t="shared" si="42"/>
        <v>0</v>
      </c>
      <c r="G100" s="145">
        <f t="shared" si="42"/>
        <v>0</v>
      </c>
      <c r="H100" s="145">
        <f t="shared" si="42"/>
        <v>0</v>
      </c>
      <c r="I100" s="145">
        <f t="shared" si="42"/>
        <v>51550</v>
      </c>
      <c r="J100" s="145">
        <f t="shared" si="42"/>
        <v>0</v>
      </c>
      <c r="K100" s="145">
        <f t="shared" si="42"/>
        <v>0</v>
      </c>
      <c r="L100" s="145">
        <f t="shared" si="42"/>
        <v>0</v>
      </c>
      <c r="M100" s="50"/>
    </row>
    <row r="101" spans="1:13" ht="17.25" customHeight="1">
      <c r="A101" s="52"/>
      <c r="B101" s="53">
        <v>80309</v>
      </c>
      <c r="C101" s="108" t="s">
        <v>235</v>
      </c>
      <c r="D101" s="109">
        <f t="shared" si="42"/>
        <v>51550</v>
      </c>
      <c r="E101" s="109">
        <f t="shared" si="43"/>
        <v>51550</v>
      </c>
      <c r="F101" s="109">
        <f t="shared" si="42"/>
        <v>0</v>
      </c>
      <c r="G101" s="109">
        <f t="shared" si="42"/>
        <v>0</v>
      </c>
      <c r="H101" s="109">
        <f t="shared" si="42"/>
        <v>0</v>
      </c>
      <c r="I101" s="109">
        <f>SUM(I102)</f>
        <v>51550</v>
      </c>
      <c r="J101" s="109">
        <f t="shared" si="42"/>
        <v>0</v>
      </c>
      <c r="K101" s="109">
        <f t="shared" si="42"/>
        <v>0</v>
      </c>
      <c r="L101" s="109">
        <f t="shared" si="42"/>
        <v>0</v>
      </c>
      <c r="M101" s="50"/>
    </row>
    <row r="102" spans="1:13" s="51" customFormat="1" ht="13.5" customHeight="1" hidden="1">
      <c r="A102" s="116"/>
      <c r="B102" s="118"/>
      <c r="C102" s="117" t="s">
        <v>123</v>
      </c>
      <c r="D102" s="54">
        <f>SUM(E102+L102)</f>
        <v>51550</v>
      </c>
      <c r="E102" s="54">
        <f t="shared" si="43"/>
        <v>51550</v>
      </c>
      <c r="F102" s="54"/>
      <c r="G102" s="54"/>
      <c r="H102" s="60"/>
      <c r="I102" s="60">
        <v>51550</v>
      </c>
      <c r="J102" s="60"/>
      <c r="K102" s="60"/>
      <c r="L102" s="61"/>
      <c r="M102" s="50"/>
    </row>
    <row r="103" spans="1:13" ht="21.75" customHeight="1">
      <c r="A103" s="143">
        <v>851</v>
      </c>
      <c r="B103" s="140"/>
      <c r="C103" s="141" t="s">
        <v>178</v>
      </c>
      <c r="D103" s="142">
        <f aca="true" t="shared" si="44" ref="D103:L103">SUM(D104+D106)</f>
        <v>3472216</v>
      </c>
      <c r="E103" s="142">
        <f t="shared" si="43"/>
        <v>1720000</v>
      </c>
      <c r="F103" s="142">
        <f t="shared" si="44"/>
        <v>0</v>
      </c>
      <c r="G103" s="142">
        <f t="shared" si="44"/>
        <v>0</v>
      </c>
      <c r="H103" s="142">
        <f t="shared" si="44"/>
        <v>0</v>
      </c>
      <c r="I103" s="142">
        <f t="shared" si="44"/>
        <v>1720000</v>
      </c>
      <c r="J103" s="142">
        <f t="shared" si="44"/>
        <v>0</v>
      </c>
      <c r="K103" s="142">
        <f t="shared" si="44"/>
        <v>0</v>
      </c>
      <c r="L103" s="142">
        <f t="shared" si="44"/>
        <v>1752216</v>
      </c>
      <c r="M103" s="50"/>
    </row>
    <row r="104" spans="1:13" ht="13.5">
      <c r="A104" s="52"/>
      <c r="B104" s="128">
        <v>85111</v>
      </c>
      <c r="C104" s="129" t="s">
        <v>179</v>
      </c>
      <c r="D104" s="130">
        <f aca="true" t="shared" si="45" ref="D104:L104">SUM(D105)</f>
        <v>1752216</v>
      </c>
      <c r="E104" s="130">
        <f t="shared" si="43"/>
        <v>0</v>
      </c>
      <c r="F104" s="130">
        <f t="shared" si="45"/>
        <v>0</v>
      </c>
      <c r="G104" s="130">
        <f t="shared" si="45"/>
        <v>0</v>
      </c>
      <c r="H104" s="130">
        <f t="shared" si="45"/>
        <v>0</v>
      </c>
      <c r="I104" s="130">
        <f t="shared" si="45"/>
        <v>0</v>
      </c>
      <c r="J104" s="130">
        <f t="shared" si="45"/>
        <v>0</v>
      </c>
      <c r="K104" s="130">
        <f t="shared" si="45"/>
        <v>0</v>
      </c>
      <c r="L104" s="130">
        <f t="shared" si="45"/>
        <v>1752216</v>
      </c>
      <c r="M104" s="50"/>
    </row>
    <row r="105" spans="1:14" ht="14.25" customHeight="1" hidden="1">
      <c r="A105" s="52"/>
      <c r="B105" s="53"/>
      <c r="C105" s="112" t="s">
        <v>123</v>
      </c>
      <c r="D105" s="60">
        <f>SUM(E105+L105)</f>
        <v>1752216</v>
      </c>
      <c r="E105" s="60">
        <f t="shared" si="43"/>
        <v>0</v>
      </c>
      <c r="F105" s="60"/>
      <c r="G105" s="60"/>
      <c r="H105" s="60"/>
      <c r="I105" s="60"/>
      <c r="J105" s="60"/>
      <c r="K105" s="60"/>
      <c r="L105" s="60">
        <v>1752216</v>
      </c>
      <c r="M105" s="50"/>
      <c r="N105" s="51"/>
    </row>
    <row r="106" spans="1:13" ht="38.25" customHeight="1">
      <c r="A106" s="52"/>
      <c r="B106" s="128">
        <v>85156</v>
      </c>
      <c r="C106" s="108" t="s">
        <v>180</v>
      </c>
      <c r="D106" s="111">
        <f aca="true" t="shared" si="46" ref="D106:L106">SUM(D107+D108)</f>
        <v>1720000</v>
      </c>
      <c r="E106" s="111">
        <f t="shared" si="43"/>
        <v>1720000</v>
      </c>
      <c r="F106" s="111">
        <f t="shared" si="46"/>
        <v>0</v>
      </c>
      <c r="G106" s="111">
        <f t="shared" si="46"/>
        <v>0</v>
      </c>
      <c r="H106" s="111">
        <f t="shared" si="46"/>
        <v>0</v>
      </c>
      <c r="I106" s="111">
        <f t="shared" si="46"/>
        <v>1720000</v>
      </c>
      <c r="J106" s="111">
        <f t="shared" si="46"/>
        <v>0</v>
      </c>
      <c r="K106" s="111">
        <f t="shared" si="46"/>
        <v>0</v>
      </c>
      <c r="L106" s="111">
        <f t="shared" si="46"/>
        <v>0</v>
      </c>
      <c r="M106" s="50"/>
    </row>
    <row r="107" spans="1:14" ht="14.25" customHeight="1" hidden="1">
      <c r="A107" s="52"/>
      <c r="B107" s="53"/>
      <c r="C107" s="112" t="s">
        <v>181</v>
      </c>
      <c r="D107" s="60">
        <f>SUM(E107)</f>
        <v>42000</v>
      </c>
      <c r="E107" s="60">
        <f t="shared" si="43"/>
        <v>42000</v>
      </c>
      <c r="F107" s="60"/>
      <c r="G107" s="60"/>
      <c r="H107" s="60"/>
      <c r="I107" s="60">
        <v>42000</v>
      </c>
      <c r="J107" s="60"/>
      <c r="K107" s="60"/>
      <c r="L107" s="61"/>
      <c r="M107" s="50"/>
      <c r="N107" s="51"/>
    </row>
    <row r="108" spans="1:14" ht="12.75" customHeight="1" hidden="1">
      <c r="A108" s="52"/>
      <c r="B108" s="53"/>
      <c r="C108" s="112" t="s">
        <v>182</v>
      </c>
      <c r="D108" s="60">
        <f>SUM(E108)</f>
        <v>1678000</v>
      </c>
      <c r="E108" s="60">
        <f t="shared" si="43"/>
        <v>1678000</v>
      </c>
      <c r="F108" s="60"/>
      <c r="G108" s="60"/>
      <c r="H108" s="60"/>
      <c r="I108" s="60">
        <v>1678000</v>
      </c>
      <c r="J108" s="60"/>
      <c r="K108" s="60"/>
      <c r="L108" s="61"/>
      <c r="M108" s="50"/>
      <c r="N108" s="51"/>
    </row>
    <row r="109" spans="1:13" ht="21" customHeight="1">
      <c r="A109" s="143">
        <v>852</v>
      </c>
      <c r="B109" s="140"/>
      <c r="C109" s="141" t="s">
        <v>183</v>
      </c>
      <c r="D109" s="142">
        <f aca="true" t="shared" si="47" ref="D109:L109">SUM(D110+D115+D117+D119+D121)</f>
        <v>10105132</v>
      </c>
      <c r="E109" s="142">
        <f t="shared" si="43"/>
        <v>9592632</v>
      </c>
      <c r="F109" s="142">
        <f t="shared" si="47"/>
        <v>4565110</v>
      </c>
      <c r="G109" s="142">
        <f t="shared" si="47"/>
        <v>877699</v>
      </c>
      <c r="H109" s="142">
        <f t="shared" si="47"/>
        <v>280000</v>
      </c>
      <c r="I109" s="142">
        <f t="shared" si="47"/>
        <v>3869823</v>
      </c>
      <c r="J109" s="142">
        <f t="shared" si="47"/>
        <v>0</v>
      </c>
      <c r="K109" s="142">
        <f t="shared" si="47"/>
        <v>0</v>
      </c>
      <c r="L109" s="142">
        <f t="shared" si="47"/>
        <v>512500</v>
      </c>
      <c r="M109" s="50"/>
    </row>
    <row r="110" spans="1:13" ht="19.5" customHeight="1">
      <c r="A110" s="52"/>
      <c r="B110" s="53">
        <v>85201</v>
      </c>
      <c r="C110" s="110" t="s">
        <v>184</v>
      </c>
      <c r="D110" s="111">
        <f>SUM(L110+E110)</f>
        <v>4045466</v>
      </c>
      <c r="E110" s="111">
        <f t="shared" si="43"/>
        <v>3532966</v>
      </c>
      <c r="F110" s="111">
        <f aca="true" t="shared" si="48" ref="F110:L110">SUM(F111+F112+F113+F114)</f>
        <v>1691757</v>
      </c>
      <c r="G110" s="111">
        <f t="shared" si="48"/>
        <v>324750</v>
      </c>
      <c r="H110" s="111">
        <f t="shared" si="48"/>
        <v>200000</v>
      </c>
      <c r="I110" s="111">
        <f t="shared" si="48"/>
        <v>1316459</v>
      </c>
      <c r="J110" s="111">
        <f t="shared" si="48"/>
        <v>0</v>
      </c>
      <c r="K110" s="111">
        <f t="shared" si="48"/>
        <v>0</v>
      </c>
      <c r="L110" s="111">
        <f t="shared" si="48"/>
        <v>512500</v>
      </c>
      <c r="M110" s="50"/>
    </row>
    <row r="111" spans="1:13" ht="13.5" hidden="1">
      <c r="A111" s="52"/>
      <c r="B111" s="53"/>
      <c r="C111" s="131" t="s">
        <v>216</v>
      </c>
      <c r="D111" s="60">
        <f>SUM(L111+E111)</f>
        <v>2008559</v>
      </c>
      <c r="E111" s="60">
        <f t="shared" si="43"/>
        <v>2008559</v>
      </c>
      <c r="F111" s="60">
        <v>987375</v>
      </c>
      <c r="G111" s="60">
        <v>186135</v>
      </c>
      <c r="H111" s="60"/>
      <c r="I111" s="60">
        <v>835049</v>
      </c>
      <c r="J111" s="60"/>
      <c r="K111" s="60"/>
      <c r="L111" s="60"/>
      <c r="M111" s="50"/>
    </row>
    <row r="112" spans="1:13" ht="13.5" hidden="1">
      <c r="A112" s="52"/>
      <c r="B112" s="53"/>
      <c r="C112" s="131" t="s">
        <v>185</v>
      </c>
      <c r="D112" s="60">
        <f>SUM(L112+E112)</f>
        <v>1182997</v>
      </c>
      <c r="E112" s="60">
        <f t="shared" si="43"/>
        <v>1182997</v>
      </c>
      <c r="F112" s="60">
        <v>704382</v>
      </c>
      <c r="G112" s="60">
        <v>138615</v>
      </c>
      <c r="H112" s="60"/>
      <c r="I112" s="60">
        <v>340000</v>
      </c>
      <c r="J112" s="60"/>
      <c r="K112" s="60"/>
      <c r="L112" s="60"/>
      <c r="M112" s="50"/>
    </row>
    <row r="113" spans="1:13" ht="13.5" hidden="1">
      <c r="A113" s="52"/>
      <c r="B113" s="53"/>
      <c r="C113" s="117" t="s">
        <v>181</v>
      </c>
      <c r="D113" s="60">
        <f>SUM(L113+E113)</f>
        <v>341410</v>
      </c>
      <c r="E113" s="60">
        <f t="shared" si="43"/>
        <v>341410</v>
      </c>
      <c r="F113" s="60"/>
      <c r="G113" s="60"/>
      <c r="H113" s="60">
        <v>200000</v>
      </c>
      <c r="I113" s="60">
        <v>141410</v>
      </c>
      <c r="J113" s="60"/>
      <c r="K113" s="60"/>
      <c r="L113" s="60"/>
      <c r="M113" s="50"/>
    </row>
    <row r="114" spans="1:13" ht="13.5" hidden="1">
      <c r="A114" s="52"/>
      <c r="B114" s="53"/>
      <c r="C114" s="112" t="s">
        <v>231</v>
      </c>
      <c r="D114" s="60">
        <f>SUM(L114+E114)</f>
        <v>512500</v>
      </c>
      <c r="E114" s="60">
        <f t="shared" si="43"/>
        <v>0</v>
      </c>
      <c r="F114" s="60"/>
      <c r="G114" s="60"/>
      <c r="H114" s="60"/>
      <c r="I114" s="60"/>
      <c r="J114" s="60"/>
      <c r="K114" s="60"/>
      <c r="L114" s="60">
        <v>512500</v>
      </c>
      <c r="M114" s="50"/>
    </row>
    <row r="115" spans="1:13" ht="24.75" customHeight="1">
      <c r="A115" s="52"/>
      <c r="B115" s="53">
        <v>85202</v>
      </c>
      <c r="C115" s="110" t="s">
        <v>113</v>
      </c>
      <c r="D115" s="111">
        <f>SUM(D116)</f>
        <v>3789421</v>
      </c>
      <c r="E115" s="111">
        <f t="shared" si="43"/>
        <v>3789421</v>
      </c>
      <c r="F115" s="111">
        <f aca="true" t="shared" si="49" ref="F115:L115">SUM(F116)</f>
        <v>2341525</v>
      </c>
      <c r="G115" s="111">
        <f t="shared" si="49"/>
        <v>449000</v>
      </c>
      <c r="H115" s="111">
        <f t="shared" si="49"/>
        <v>0</v>
      </c>
      <c r="I115" s="111">
        <f t="shared" si="49"/>
        <v>998896</v>
      </c>
      <c r="J115" s="111">
        <f t="shared" si="49"/>
        <v>0</v>
      </c>
      <c r="K115" s="111">
        <f t="shared" si="49"/>
        <v>0</v>
      </c>
      <c r="L115" s="111">
        <f t="shared" si="49"/>
        <v>0</v>
      </c>
      <c r="M115" s="50"/>
    </row>
    <row r="116" spans="1:13" s="51" customFormat="1" ht="15" customHeight="1" hidden="1">
      <c r="A116" s="116"/>
      <c r="B116" s="118"/>
      <c r="C116" s="132" t="s">
        <v>186</v>
      </c>
      <c r="D116" s="60">
        <f>SUM(L116+E116)</f>
        <v>3789421</v>
      </c>
      <c r="E116" s="60">
        <f t="shared" si="43"/>
        <v>3789421</v>
      </c>
      <c r="F116" s="60">
        <v>2341525</v>
      </c>
      <c r="G116" s="60">
        <v>449000</v>
      </c>
      <c r="H116" s="60"/>
      <c r="I116" s="60">
        <v>998896</v>
      </c>
      <c r="J116" s="60"/>
      <c r="K116" s="60"/>
      <c r="L116" s="60"/>
      <c r="M116" s="50"/>
    </row>
    <row r="117" spans="1:13" ht="21.75" customHeight="1">
      <c r="A117" s="52"/>
      <c r="B117" s="53">
        <v>85204</v>
      </c>
      <c r="C117" s="108" t="s">
        <v>114</v>
      </c>
      <c r="D117" s="111">
        <f>SUM(D118)</f>
        <v>1733812</v>
      </c>
      <c r="E117" s="111">
        <f t="shared" si="43"/>
        <v>1733812</v>
      </c>
      <c r="F117" s="111">
        <f aca="true" t="shared" si="50" ref="F117:L117">SUM(F118)</f>
        <v>138348</v>
      </c>
      <c r="G117" s="111">
        <f t="shared" si="50"/>
        <v>24529</v>
      </c>
      <c r="H117" s="111">
        <f t="shared" si="50"/>
        <v>80000</v>
      </c>
      <c r="I117" s="111">
        <f t="shared" si="50"/>
        <v>1490935</v>
      </c>
      <c r="J117" s="111">
        <f t="shared" si="50"/>
        <v>0</v>
      </c>
      <c r="K117" s="111">
        <f t="shared" si="50"/>
        <v>0</v>
      </c>
      <c r="L117" s="111">
        <f t="shared" si="50"/>
        <v>0</v>
      </c>
      <c r="M117" s="50"/>
    </row>
    <row r="118" spans="1:13" s="51" customFormat="1" ht="15.75" customHeight="1" hidden="1">
      <c r="A118" s="116"/>
      <c r="B118" s="118"/>
      <c r="C118" s="122" t="s">
        <v>181</v>
      </c>
      <c r="D118" s="60">
        <f>SUM(E118)</f>
        <v>1733812</v>
      </c>
      <c r="E118" s="60">
        <f t="shared" si="43"/>
        <v>1733812</v>
      </c>
      <c r="F118" s="60">
        <v>138348</v>
      </c>
      <c r="G118" s="60">
        <v>24529</v>
      </c>
      <c r="H118" s="60">
        <v>80000</v>
      </c>
      <c r="I118" s="60">
        <v>1490935</v>
      </c>
      <c r="J118" s="60"/>
      <c r="K118" s="60"/>
      <c r="L118" s="61"/>
      <c r="M118" s="50"/>
    </row>
    <row r="119" spans="1:13" ht="18.75" customHeight="1">
      <c r="A119" s="133"/>
      <c r="B119" s="128">
        <v>85218</v>
      </c>
      <c r="C119" s="134" t="s">
        <v>120</v>
      </c>
      <c r="D119" s="130">
        <f>SUM(D120)</f>
        <v>494683</v>
      </c>
      <c r="E119" s="130">
        <f t="shared" si="43"/>
        <v>494683</v>
      </c>
      <c r="F119" s="130">
        <f aca="true" t="shared" si="51" ref="F119:L121">SUM(F120)</f>
        <v>365400</v>
      </c>
      <c r="G119" s="130">
        <f t="shared" si="51"/>
        <v>73750</v>
      </c>
      <c r="H119" s="130">
        <f t="shared" si="51"/>
        <v>0</v>
      </c>
      <c r="I119" s="130">
        <f t="shared" si="51"/>
        <v>55533</v>
      </c>
      <c r="J119" s="130">
        <f t="shared" si="51"/>
        <v>0</v>
      </c>
      <c r="K119" s="130">
        <f t="shared" si="51"/>
        <v>0</v>
      </c>
      <c r="L119" s="130">
        <f t="shared" si="51"/>
        <v>0</v>
      </c>
      <c r="M119" s="50"/>
    </row>
    <row r="120" spans="1:13" ht="17.25" customHeight="1" hidden="1">
      <c r="A120" s="52"/>
      <c r="B120" s="53"/>
      <c r="C120" s="127" t="s">
        <v>181</v>
      </c>
      <c r="D120" s="60">
        <f>SUM(E120+L120)</f>
        <v>494683</v>
      </c>
      <c r="E120" s="60">
        <f t="shared" si="43"/>
        <v>494683</v>
      </c>
      <c r="F120" s="60">
        <v>365400</v>
      </c>
      <c r="G120" s="60">
        <v>73750</v>
      </c>
      <c r="H120" s="60"/>
      <c r="I120" s="60">
        <v>55533</v>
      </c>
      <c r="J120" s="60"/>
      <c r="K120" s="60"/>
      <c r="L120" s="60"/>
      <c r="M120" s="50"/>
    </row>
    <row r="121" spans="1:13" ht="27">
      <c r="A121" s="133"/>
      <c r="B121" s="128">
        <v>85220</v>
      </c>
      <c r="C121" s="129" t="s">
        <v>187</v>
      </c>
      <c r="D121" s="130">
        <f>SUM(D122)</f>
        <v>41750</v>
      </c>
      <c r="E121" s="130">
        <f t="shared" si="43"/>
        <v>41750</v>
      </c>
      <c r="F121" s="130">
        <f t="shared" si="51"/>
        <v>28080</v>
      </c>
      <c r="G121" s="130">
        <f t="shared" si="51"/>
        <v>5670</v>
      </c>
      <c r="H121" s="130">
        <f t="shared" si="51"/>
        <v>0</v>
      </c>
      <c r="I121" s="130">
        <f t="shared" si="51"/>
        <v>8000</v>
      </c>
      <c r="J121" s="130">
        <f t="shared" si="51"/>
        <v>0</v>
      </c>
      <c r="K121" s="130">
        <f t="shared" si="51"/>
        <v>0</v>
      </c>
      <c r="L121" s="130">
        <f t="shared" si="51"/>
        <v>0</v>
      </c>
      <c r="M121" s="50"/>
    </row>
    <row r="122" spans="1:13" ht="17.25" customHeight="1" hidden="1">
      <c r="A122" s="52"/>
      <c r="B122" s="53"/>
      <c r="C122" s="127" t="s">
        <v>181</v>
      </c>
      <c r="D122" s="60">
        <f>SUM(E122+L122)</f>
        <v>41750</v>
      </c>
      <c r="E122" s="60">
        <f t="shared" si="43"/>
        <v>41750</v>
      </c>
      <c r="F122" s="60">
        <v>28080</v>
      </c>
      <c r="G122" s="60">
        <v>5670</v>
      </c>
      <c r="H122" s="60"/>
      <c r="I122" s="60">
        <v>8000</v>
      </c>
      <c r="J122" s="60"/>
      <c r="K122" s="60"/>
      <c r="L122" s="60"/>
      <c r="M122" s="50"/>
    </row>
    <row r="123" spans="1:13" ht="31.5" customHeight="1">
      <c r="A123" s="143">
        <v>853</v>
      </c>
      <c r="B123" s="140"/>
      <c r="C123" s="146" t="s">
        <v>188</v>
      </c>
      <c r="D123" s="142">
        <f aca="true" t="shared" si="52" ref="D123:L123">SUM(D124+D129)</f>
        <v>1618459</v>
      </c>
      <c r="E123" s="142">
        <f t="shared" si="43"/>
        <v>1618459</v>
      </c>
      <c r="F123" s="142">
        <f t="shared" si="52"/>
        <v>1181611</v>
      </c>
      <c r="G123" s="142">
        <f t="shared" si="52"/>
        <v>227323</v>
      </c>
      <c r="H123" s="142">
        <f t="shared" si="52"/>
        <v>0</v>
      </c>
      <c r="I123" s="142">
        <f t="shared" si="52"/>
        <v>209525</v>
      </c>
      <c r="J123" s="142">
        <f t="shared" si="52"/>
        <v>0</v>
      </c>
      <c r="K123" s="142">
        <f t="shared" si="52"/>
        <v>0</v>
      </c>
      <c r="L123" s="142">
        <f t="shared" si="52"/>
        <v>0</v>
      </c>
      <c r="M123" s="50"/>
    </row>
    <row r="124" spans="1:13" ht="24.75" customHeight="1">
      <c r="A124" s="52"/>
      <c r="B124" s="53">
        <v>85321</v>
      </c>
      <c r="C124" s="108" t="s">
        <v>115</v>
      </c>
      <c r="D124" s="111">
        <f aca="true" t="shared" si="53" ref="D124:L124">SUM(D125+D128)</f>
        <v>110000</v>
      </c>
      <c r="E124" s="111">
        <f t="shared" si="43"/>
        <v>110000</v>
      </c>
      <c r="F124" s="111">
        <f t="shared" si="53"/>
        <v>93090</v>
      </c>
      <c r="G124" s="111">
        <f t="shared" si="53"/>
        <v>9022</v>
      </c>
      <c r="H124" s="111">
        <f t="shared" si="53"/>
        <v>0</v>
      </c>
      <c r="I124" s="111">
        <f t="shared" si="53"/>
        <v>7888</v>
      </c>
      <c r="J124" s="111">
        <f t="shared" si="53"/>
        <v>0</v>
      </c>
      <c r="K124" s="111">
        <f t="shared" si="53"/>
        <v>0</v>
      </c>
      <c r="L124" s="111">
        <f t="shared" si="53"/>
        <v>0</v>
      </c>
      <c r="M124" s="50"/>
    </row>
    <row r="125" spans="1:13" ht="13.5" hidden="1">
      <c r="A125" s="52"/>
      <c r="B125" s="53"/>
      <c r="C125" s="112" t="s">
        <v>150</v>
      </c>
      <c r="D125" s="135">
        <f>SUM(D126+D127)</f>
        <v>110000</v>
      </c>
      <c r="E125" s="135">
        <f aca="true" t="shared" si="54" ref="E125:E130">SUM(F125:K125)</f>
        <v>110000</v>
      </c>
      <c r="F125" s="135">
        <f aca="true" t="shared" si="55" ref="F125:L125">SUM(F126+F127)</f>
        <v>93090</v>
      </c>
      <c r="G125" s="135">
        <f t="shared" si="55"/>
        <v>9022</v>
      </c>
      <c r="H125" s="135">
        <f t="shared" si="55"/>
        <v>0</v>
      </c>
      <c r="I125" s="135">
        <f t="shared" si="55"/>
        <v>7888</v>
      </c>
      <c r="J125" s="135">
        <f t="shared" si="55"/>
        <v>0</v>
      </c>
      <c r="K125" s="135">
        <f t="shared" si="55"/>
        <v>0</v>
      </c>
      <c r="L125" s="135">
        <f t="shared" si="55"/>
        <v>0</v>
      </c>
      <c r="M125" s="50"/>
    </row>
    <row r="126" spans="1:13" ht="13.5" hidden="1">
      <c r="A126" s="52"/>
      <c r="B126" s="53"/>
      <c r="C126" s="117" t="s">
        <v>134</v>
      </c>
      <c r="D126" s="60">
        <f>SUM(E126+L126)</f>
        <v>70000</v>
      </c>
      <c r="E126" s="60">
        <f t="shared" si="54"/>
        <v>70000</v>
      </c>
      <c r="F126" s="60">
        <v>57090</v>
      </c>
      <c r="G126" s="60">
        <v>9022</v>
      </c>
      <c r="H126" s="60"/>
      <c r="I126" s="60">
        <v>3888</v>
      </c>
      <c r="J126" s="60"/>
      <c r="K126" s="60"/>
      <c r="L126" s="113"/>
      <c r="M126" s="50"/>
    </row>
    <row r="127" spans="1:13" ht="13.5" hidden="1">
      <c r="A127" s="52"/>
      <c r="B127" s="53"/>
      <c r="C127" s="117" t="s">
        <v>136</v>
      </c>
      <c r="D127" s="60">
        <f>SUM(E127+L127)</f>
        <v>40000</v>
      </c>
      <c r="E127" s="60">
        <f t="shared" si="54"/>
        <v>40000</v>
      </c>
      <c r="F127" s="60">
        <v>36000</v>
      </c>
      <c r="G127" s="60"/>
      <c r="H127" s="60"/>
      <c r="I127" s="60">
        <v>4000</v>
      </c>
      <c r="J127" s="60"/>
      <c r="K127" s="60"/>
      <c r="L127" s="113"/>
      <c r="M127" s="50"/>
    </row>
    <row r="128" spans="1:13" ht="13.5" hidden="1">
      <c r="A128" s="52"/>
      <c r="B128" s="53"/>
      <c r="C128" s="112" t="s">
        <v>189</v>
      </c>
      <c r="D128" s="135">
        <f>SUM(E128)</f>
        <v>0</v>
      </c>
      <c r="E128" s="135">
        <f t="shared" si="54"/>
        <v>0</v>
      </c>
      <c r="F128" s="135"/>
      <c r="G128" s="135"/>
      <c r="H128" s="60"/>
      <c r="I128" s="135"/>
      <c r="J128" s="60"/>
      <c r="K128" s="60"/>
      <c r="L128" s="113"/>
      <c r="M128" s="50"/>
    </row>
    <row r="129" spans="1:13" ht="26.25" customHeight="1">
      <c r="A129" s="133"/>
      <c r="B129" s="128">
        <v>85333</v>
      </c>
      <c r="C129" s="129" t="s">
        <v>116</v>
      </c>
      <c r="D129" s="130">
        <f>SUM(D130)</f>
        <v>1508459</v>
      </c>
      <c r="E129" s="130">
        <f t="shared" si="54"/>
        <v>1508459</v>
      </c>
      <c r="F129" s="130">
        <f aca="true" t="shared" si="56" ref="F129:L129">SUM(F130)</f>
        <v>1088521</v>
      </c>
      <c r="G129" s="130">
        <f t="shared" si="56"/>
        <v>218301</v>
      </c>
      <c r="H129" s="130">
        <f t="shared" si="56"/>
        <v>0</v>
      </c>
      <c r="I129" s="130">
        <f t="shared" si="56"/>
        <v>201637</v>
      </c>
      <c r="J129" s="130">
        <f t="shared" si="56"/>
        <v>0</v>
      </c>
      <c r="K129" s="130">
        <f t="shared" si="56"/>
        <v>0</v>
      </c>
      <c r="L129" s="130">
        <f t="shared" si="56"/>
        <v>0</v>
      </c>
      <c r="M129" s="50"/>
    </row>
    <row r="130" spans="1:13" ht="13.5" hidden="1">
      <c r="A130" s="52"/>
      <c r="B130" s="53"/>
      <c r="C130" s="114" t="s">
        <v>182</v>
      </c>
      <c r="D130" s="60">
        <f>SUM(E130)</f>
        <v>1508459</v>
      </c>
      <c r="E130" s="60">
        <f t="shared" si="54"/>
        <v>1508459</v>
      </c>
      <c r="F130" s="60">
        <v>1088521</v>
      </c>
      <c r="G130" s="60">
        <v>218301</v>
      </c>
      <c r="H130" s="60"/>
      <c r="I130" s="60">
        <v>201637</v>
      </c>
      <c r="J130" s="60"/>
      <c r="K130" s="60"/>
      <c r="L130" s="111"/>
      <c r="M130" s="50"/>
    </row>
    <row r="131" spans="1:13" ht="25.5" customHeight="1">
      <c r="A131" s="147">
        <v>854</v>
      </c>
      <c r="B131" s="148"/>
      <c r="C131" s="149" t="s">
        <v>190</v>
      </c>
      <c r="D131" s="150">
        <f>SUM(D132+D134+D139+D143+D147+D149+D152+D154+D159+D161+D163+D164)</f>
        <v>7287777</v>
      </c>
      <c r="E131" s="150">
        <f aca="true" t="shared" si="57" ref="E131:E145">SUM(F131:K131)</f>
        <v>5750277</v>
      </c>
      <c r="F131" s="150">
        <f aca="true" t="shared" si="58" ref="F131:L131">SUM(F132+F134+F139+F143+F147+F149+F152+F154+F159+F161+F163+F164)</f>
        <v>3209543</v>
      </c>
      <c r="G131" s="150">
        <f t="shared" si="58"/>
        <v>625153</v>
      </c>
      <c r="H131" s="150">
        <f t="shared" si="58"/>
        <v>496213</v>
      </c>
      <c r="I131" s="150">
        <f t="shared" si="58"/>
        <v>1419368</v>
      </c>
      <c r="J131" s="150">
        <f t="shared" si="58"/>
        <v>0</v>
      </c>
      <c r="K131" s="150">
        <f t="shared" si="58"/>
        <v>0</v>
      </c>
      <c r="L131" s="150">
        <f t="shared" si="58"/>
        <v>1537500</v>
      </c>
      <c r="M131" s="50"/>
    </row>
    <row r="132" spans="1:13" ht="19.5" customHeight="1">
      <c r="A132" s="52"/>
      <c r="B132" s="53">
        <v>85403</v>
      </c>
      <c r="C132" s="108" t="s">
        <v>191</v>
      </c>
      <c r="D132" s="111">
        <f>SUM(D133)</f>
        <v>314280</v>
      </c>
      <c r="E132" s="111">
        <f t="shared" si="57"/>
        <v>314280</v>
      </c>
      <c r="F132" s="111">
        <f aca="true" t="shared" si="59" ref="F132:L132">SUM(F133)</f>
        <v>0</v>
      </c>
      <c r="G132" s="111">
        <f t="shared" si="59"/>
        <v>0</v>
      </c>
      <c r="H132" s="111">
        <f t="shared" si="59"/>
        <v>314280</v>
      </c>
      <c r="I132" s="111">
        <f t="shared" si="59"/>
        <v>0</v>
      </c>
      <c r="J132" s="111">
        <f t="shared" si="59"/>
        <v>0</v>
      </c>
      <c r="K132" s="111">
        <f t="shared" si="59"/>
        <v>0</v>
      </c>
      <c r="L132" s="111">
        <f t="shared" si="59"/>
        <v>0</v>
      </c>
      <c r="M132" s="50"/>
    </row>
    <row r="133" spans="1:13" ht="21.75" customHeight="1" hidden="1">
      <c r="A133" s="52"/>
      <c r="B133" s="53"/>
      <c r="C133" s="126" t="s">
        <v>192</v>
      </c>
      <c r="D133" s="60">
        <f>SUM(E133+L133)</f>
        <v>314280</v>
      </c>
      <c r="E133" s="60">
        <f t="shared" si="57"/>
        <v>314280</v>
      </c>
      <c r="F133" s="60"/>
      <c r="G133" s="60"/>
      <c r="H133" s="60">
        <v>314280</v>
      </c>
      <c r="I133" s="60"/>
      <c r="J133" s="60"/>
      <c r="K133" s="60"/>
      <c r="L133" s="61"/>
      <c r="M133" s="50"/>
    </row>
    <row r="134" spans="1:13" ht="18" customHeight="1">
      <c r="A134" s="52"/>
      <c r="B134" s="53">
        <v>85404</v>
      </c>
      <c r="C134" s="108" t="s">
        <v>230</v>
      </c>
      <c r="D134" s="111">
        <f>SUM(D135+D136+D137+D138)</f>
        <v>96532</v>
      </c>
      <c r="E134" s="111">
        <f t="shared" si="57"/>
        <v>96532</v>
      </c>
      <c r="F134" s="111">
        <f aca="true" t="shared" si="60" ref="F134:L134">SUM(F135+F136+F137+F138)</f>
        <v>65230</v>
      </c>
      <c r="G134" s="111">
        <f t="shared" si="60"/>
        <v>13031</v>
      </c>
      <c r="H134" s="111">
        <f t="shared" si="60"/>
        <v>7333</v>
      </c>
      <c r="I134" s="111">
        <f t="shared" si="60"/>
        <v>10938</v>
      </c>
      <c r="J134" s="111">
        <f t="shared" si="60"/>
        <v>0</v>
      </c>
      <c r="K134" s="111">
        <f t="shared" si="60"/>
        <v>0</v>
      </c>
      <c r="L134" s="111">
        <f t="shared" si="60"/>
        <v>0</v>
      </c>
      <c r="M134" s="50"/>
    </row>
    <row r="135" spans="1:13" ht="13.5" hidden="1">
      <c r="A135" s="52"/>
      <c r="B135" s="53"/>
      <c r="C135" s="59" t="s">
        <v>194</v>
      </c>
      <c r="D135" s="60">
        <f>SUM(E135+L135)</f>
        <v>9778</v>
      </c>
      <c r="E135" s="60">
        <f t="shared" si="57"/>
        <v>9778</v>
      </c>
      <c r="F135" s="60">
        <v>8000</v>
      </c>
      <c r="G135" s="60">
        <v>1778</v>
      </c>
      <c r="H135" s="60"/>
      <c r="I135" s="60"/>
      <c r="J135" s="60"/>
      <c r="K135" s="60"/>
      <c r="L135" s="60"/>
      <c r="M135" s="50"/>
    </row>
    <row r="136" spans="1:13" ht="13.5" hidden="1">
      <c r="A136" s="52"/>
      <c r="B136" s="53"/>
      <c r="C136" s="59" t="s">
        <v>195</v>
      </c>
      <c r="D136" s="60">
        <f>SUM(E136+L136)</f>
        <v>17111</v>
      </c>
      <c r="E136" s="60">
        <f t="shared" si="57"/>
        <v>17111</v>
      </c>
      <c r="F136" s="60">
        <v>13197</v>
      </c>
      <c r="G136" s="60">
        <v>2554</v>
      </c>
      <c r="H136" s="60"/>
      <c r="I136" s="60">
        <v>1360</v>
      </c>
      <c r="J136" s="60"/>
      <c r="K136" s="60"/>
      <c r="L136" s="61"/>
      <c r="M136" s="50"/>
    </row>
    <row r="137" spans="1:13" ht="13.5" hidden="1">
      <c r="A137" s="52"/>
      <c r="B137" s="53"/>
      <c r="C137" s="59" t="s">
        <v>196</v>
      </c>
      <c r="D137" s="60">
        <f>SUM(E137+L137)</f>
        <v>62310</v>
      </c>
      <c r="E137" s="60">
        <f t="shared" si="57"/>
        <v>62310</v>
      </c>
      <c r="F137" s="60">
        <v>44033</v>
      </c>
      <c r="G137" s="60">
        <v>8699</v>
      </c>
      <c r="H137" s="60"/>
      <c r="I137" s="60">
        <v>9578</v>
      </c>
      <c r="J137" s="60"/>
      <c r="K137" s="60"/>
      <c r="L137" s="61"/>
      <c r="M137" s="50"/>
    </row>
    <row r="138" spans="1:13" ht="22.5" hidden="1">
      <c r="A138" s="52"/>
      <c r="B138" s="52"/>
      <c r="C138" s="112" t="s">
        <v>207</v>
      </c>
      <c r="D138" s="60">
        <f>SUM(E138)</f>
        <v>7333</v>
      </c>
      <c r="E138" s="60">
        <f t="shared" si="57"/>
        <v>7333</v>
      </c>
      <c r="F138" s="60"/>
      <c r="G138" s="60"/>
      <c r="H138" s="60">
        <v>7333</v>
      </c>
      <c r="I138" s="60"/>
      <c r="J138" s="60"/>
      <c r="K138" s="60"/>
      <c r="L138" s="61"/>
      <c r="M138" s="50"/>
    </row>
    <row r="139" spans="1:13" ht="27">
      <c r="A139" s="52"/>
      <c r="B139" s="53">
        <v>85406</v>
      </c>
      <c r="C139" s="108" t="s">
        <v>193</v>
      </c>
      <c r="D139" s="111">
        <f aca="true" t="shared" si="61" ref="D139:L139">SUM(D140+D141+D142)</f>
        <v>1082188</v>
      </c>
      <c r="E139" s="111">
        <f t="shared" si="57"/>
        <v>1082188</v>
      </c>
      <c r="F139" s="111">
        <f t="shared" si="61"/>
        <v>810511</v>
      </c>
      <c r="G139" s="111">
        <f t="shared" si="61"/>
        <v>151655</v>
      </c>
      <c r="H139" s="111">
        <f t="shared" si="61"/>
        <v>0</v>
      </c>
      <c r="I139" s="111">
        <f t="shared" si="61"/>
        <v>120022</v>
      </c>
      <c r="J139" s="111">
        <f t="shared" si="61"/>
        <v>0</v>
      </c>
      <c r="K139" s="111">
        <f t="shared" si="61"/>
        <v>0</v>
      </c>
      <c r="L139" s="111">
        <f t="shared" si="61"/>
        <v>0</v>
      </c>
      <c r="M139" s="50"/>
    </row>
    <row r="140" spans="1:13" ht="13.5" hidden="1">
      <c r="A140" s="52"/>
      <c r="B140" s="53"/>
      <c r="C140" s="59" t="s">
        <v>194</v>
      </c>
      <c r="D140" s="60">
        <f>SUM(E140+L140)</f>
        <v>428885</v>
      </c>
      <c r="E140" s="60">
        <f t="shared" si="57"/>
        <v>428885</v>
      </c>
      <c r="F140" s="60">
        <v>315423</v>
      </c>
      <c r="G140" s="60">
        <v>57193</v>
      </c>
      <c r="H140" s="60"/>
      <c r="I140" s="60">
        <v>56269</v>
      </c>
      <c r="J140" s="60"/>
      <c r="K140" s="60"/>
      <c r="L140" s="60"/>
      <c r="M140" s="50"/>
    </row>
    <row r="141" spans="1:13" ht="13.5" hidden="1">
      <c r="A141" s="52"/>
      <c r="B141" s="53"/>
      <c r="C141" s="59" t="s">
        <v>195</v>
      </c>
      <c r="D141" s="60">
        <f>SUM(E141+L141)</f>
        <v>345051</v>
      </c>
      <c r="E141" s="60">
        <f t="shared" si="57"/>
        <v>345051</v>
      </c>
      <c r="F141" s="60">
        <v>264916</v>
      </c>
      <c r="G141" s="60">
        <v>49178</v>
      </c>
      <c r="H141" s="60"/>
      <c r="I141" s="60">
        <v>30957</v>
      </c>
      <c r="J141" s="60"/>
      <c r="K141" s="60"/>
      <c r="L141" s="61"/>
      <c r="M141" s="50"/>
    </row>
    <row r="142" spans="1:13" ht="13.5" hidden="1">
      <c r="A142" s="52"/>
      <c r="B142" s="53"/>
      <c r="C142" s="59" t="s">
        <v>196</v>
      </c>
      <c r="D142" s="60">
        <f>SUM(E142+L142)</f>
        <v>308252</v>
      </c>
      <c r="E142" s="60">
        <f t="shared" si="57"/>
        <v>308252</v>
      </c>
      <c r="F142" s="60">
        <v>230172</v>
      </c>
      <c r="G142" s="60">
        <v>45284</v>
      </c>
      <c r="H142" s="60"/>
      <c r="I142" s="60">
        <v>32796</v>
      </c>
      <c r="J142" s="60"/>
      <c r="K142" s="60"/>
      <c r="L142" s="61"/>
      <c r="M142" s="50"/>
    </row>
    <row r="143" spans="1:13" ht="23.25" customHeight="1">
      <c r="A143" s="52"/>
      <c r="B143" s="53">
        <v>85407</v>
      </c>
      <c r="C143" s="108" t="s">
        <v>117</v>
      </c>
      <c r="D143" s="111">
        <f aca="true" t="shared" si="62" ref="D143:L143">SUM(D144+D145+D146)</f>
        <v>556605</v>
      </c>
      <c r="E143" s="111">
        <f t="shared" si="57"/>
        <v>556605</v>
      </c>
      <c r="F143" s="111">
        <f t="shared" si="62"/>
        <v>425878</v>
      </c>
      <c r="G143" s="111">
        <f t="shared" si="62"/>
        <v>79748</v>
      </c>
      <c r="H143" s="111">
        <f t="shared" si="62"/>
        <v>0</v>
      </c>
      <c r="I143" s="111">
        <f t="shared" si="62"/>
        <v>50979</v>
      </c>
      <c r="J143" s="111">
        <f t="shared" si="62"/>
        <v>0</v>
      </c>
      <c r="K143" s="111">
        <f t="shared" si="62"/>
        <v>0</v>
      </c>
      <c r="L143" s="111">
        <f t="shared" si="62"/>
        <v>0</v>
      </c>
      <c r="M143" s="50"/>
    </row>
    <row r="144" spans="1:13" ht="13.5" hidden="1">
      <c r="A144" s="52"/>
      <c r="B144" s="53"/>
      <c r="C144" s="136" t="s">
        <v>197</v>
      </c>
      <c r="D144" s="60">
        <f>SUM(L144+E144)</f>
        <v>370505</v>
      </c>
      <c r="E144" s="60">
        <f t="shared" si="57"/>
        <v>370505</v>
      </c>
      <c r="F144" s="60">
        <v>282778</v>
      </c>
      <c r="G144" s="60">
        <v>52948</v>
      </c>
      <c r="H144" s="60"/>
      <c r="I144" s="60">
        <v>34779</v>
      </c>
      <c r="J144" s="60"/>
      <c r="K144" s="60"/>
      <c r="L144" s="61"/>
      <c r="M144" s="50"/>
    </row>
    <row r="145" spans="1:13" ht="13.5" hidden="1">
      <c r="A145" s="52"/>
      <c r="B145" s="53"/>
      <c r="C145" s="114" t="s">
        <v>198</v>
      </c>
      <c r="D145" s="60">
        <f>SUM(L145+E145)</f>
        <v>186100</v>
      </c>
      <c r="E145" s="60">
        <f t="shared" si="57"/>
        <v>186100</v>
      </c>
      <c r="F145" s="60">
        <v>143100</v>
      </c>
      <c r="G145" s="60">
        <v>26800</v>
      </c>
      <c r="H145" s="60"/>
      <c r="I145" s="60">
        <v>16200</v>
      </c>
      <c r="J145" s="60"/>
      <c r="K145" s="60"/>
      <c r="L145" s="61"/>
      <c r="M145" s="50"/>
    </row>
    <row r="146" spans="1:13" ht="15" customHeight="1" hidden="1">
      <c r="A146" s="52"/>
      <c r="B146" s="53"/>
      <c r="C146" s="117" t="s">
        <v>150</v>
      </c>
      <c r="D146" s="60">
        <f>SUM(L146+E146)</f>
        <v>0</v>
      </c>
      <c r="E146" s="60"/>
      <c r="F146" s="60"/>
      <c r="G146" s="60"/>
      <c r="H146" s="60"/>
      <c r="I146" s="60"/>
      <c r="J146" s="60"/>
      <c r="K146" s="60"/>
      <c r="L146" s="60"/>
      <c r="M146" s="50"/>
    </row>
    <row r="147" spans="1:13" ht="21" customHeight="1">
      <c r="A147" s="52"/>
      <c r="B147" s="53">
        <v>85410</v>
      </c>
      <c r="C147" s="108" t="s">
        <v>199</v>
      </c>
      <c r="D147" s="111">
        <f>SUM(D148)</f>
        <v>86657</v>
      </c>
      <c r="E147" s="111">
        <f aca="true" t="shared" si="63" ref="E147:E170">SUM(F147:K147)</f>
        <v>86657</v>
      </c>
      <c r="F147" s="111">
        <f aca="true" t="shared" si="64" ref="F147:L147">SUM(F148)</f>
        <v>50415</v>
      </c>
      <c r="G147" s="111">
        <f t="shared" si="64"/>
        <v>10037</v>
      </c>
      <c r="H147" s="111">
        <f t="shared" si="64"/>
        <v>0</v>
      </c>
      <c r="I147" s="111">
        <f t="shared" si="64"/>
        <v>26205</v>
      </c>
      <c r="J147" s="111">
        <f>SUM(J148)</f>
        <v>0</v>
      </c>
      <c r="K147" s="111">
        <f t="shared" si="64"/>
        <v>0</v>
      </c>
      <c r="L147" s="111">
        <f t="shared" si="64"/>
        <v>0</v>
      </c>
      <c r="M147" s="50"/>
    </row>
    <row r="148" spans="1:13" ht="15.75" customHeight="1" hidden="1">
      <c r="A148" s="52"/>
      <c r="B148" s="53"/>
      <c r="C148" s="136" t="s">
        <v>200</v>
      </c>
      <c r="D148" s="60">
        <f>SUM(E148+L148)</f>
        <v>86657</v>
      </c>
      <c r="E148" s="60">
        <f t="shared" si="63"/>
        <v>86657</v>
      </c>
      <c r="F148" s="60">
        <v>50415</v>
      </c>
      <c r="G148" s="60">
        <v>10037</v>
      </c>
      <c r="H148" s="60"/>
      <c r="I148" s="60">
        <v>26205</v>
      </c>
      <c r="J148" s="60"/>
      <c r="K148" s="60"/>
      <c r="L148" s="60"/>
      <c r="M148" s="50"/>
    </row>
    <row r="149" spans="1:13" ht="19.5" customHeight="1">
      <c r="A149" s="52"/>
      <c r="B149" s="53">
        <v>85411</v>
      </c>
      <c r="C149" s="108" t="s">
        <v>118</v>
      </c>
      <c r="D149" s="111">
        <f aca="true" t="shared" si="65" ref="D149:L149">SUM(D150+D151)</f>
        <v>2393100</v>
      </c>
      <c r="E149" s="111">
        <f t="shared" si="63"/>
        <v>855600</v>
      </c>
      <c r="F149" s="111">
        <f t="shared" si="65"/>
        <v>437874</v>
      </c>
      <c r="G149" s="111">
        <f t="shared" si="65"/>
        <v>82585</v>
      </c>
      <c r="H149" s="111">
        <f t="shared" si="65"/>
        <v>0</v>
      </c>
      <c r="I149" s="111">
        <f t="shared" si="65"/>
        <v>335141</v>
      </c>
      <c r="J149" s="111">
        <f t="shared" si="65"/>
        <v>0</v>
      </c>
      <c r="K149" s="111">
        <f t="shared" si="65"/>
        <v>0</v>
      </c>
      <c r="L149" s="111">
        <f t="shared" si="65"/>
        <v>1537500</v>
      </c>
      <c r="M149" s="50"/>
    </row>
    <row r="150" spans="1:13" ht="12.75" hidden="1">
      <c r="A150" s="52"/>
      <c r="B150" s="52"/>
      <c r="C150" s="112" t="s">
        <v>201</v>
      </c>
      <c r="D150" s="60">
        <f>SUM(E150)</f>
        <v>855600</v>
      </c>
      <c r="E150" s="60">
        <f t="shared" si="63"/>
        <v>855600</v>
      </c>
      <c r="F150" s="60">
        <v>437874</v>
      </c>
      <c r="G150" s="60">
        <v>82585</v>
      </c>
      <c r="H150" s="60">
        <v>0</v>
      </c>
      <c r="I150" s="60">
        <v>335141</v>
      </c>
      <c r="J150" s="60">
        <v>0</v>
      </c>
      <c r="K150" s="60">
        <v>0</v>
      </c>
      <c r="L150" s="60"/>
      <c r="M150" s="50"/>
    </row>
    <row r="151" spans="1:13" ht="12.75" hidden="1">
      <c r="A151" s="52"/>
      <c r="B151" s="52"/>
      <c r="C151" s="117" t="s">
        <v>150</v>
      </c>
      <c r="D151" s="60">
        <f>SUM(L151+E151)</f>
        <v>1537500</v>
      </c>
      <c r="E151" s="60">
        <f t="shared" si="63"/>
        <v>0</v>
      </c>
      <c r="F151" s="60"/>
      <c r="G151" s="60"/>
      <c r="H151" s="60"/>
      <c r="I151" s="60"/>
      <c r="J151" s="60"/>
      <c r="K151" s="60"/>
      <c r="L151" s="60">
        <v>1537500</v>
      </c>
      <c r="M151" s="50"/>
    </row>
    <row r="152" spans="1:13" ht="21" customHeight="1">
      <c r="A152" s="52"/>
      <c r="B152" s="53">
        <v>85415</v>
      </c>
      <c r="C152" s="108" t="s">
        <v>236</v>
      </c>
      <c r="D152" s="111">
        <f>SUM(D153)</f>
        <v>181000</v>
      </c>
      <c r="E152" s="111">
        <f t="shared" si="63"/>
        <v>181000</v>
      </c>
      <c r="F152" s="111">
        <f aca="true" t="shared" si="66" ref="F152:L152">SUM(F153)</f>
        <v>0</v>
      </c>
      <c r="G152" s="111">
        <f t="shared" si="66"/>
        <v>0</v>
      </c>
      <c r="H152" s="111">
        <f t="shared" si="66"/>
        <v>0</v>
      </c>
      <c r="I152" s="111">
        <f t="shared" si="66"/>
        <v>181000</v>
      </c>
      <c r="J152" s="111">
        <f>SUM(J153)</f>
        <v>0</v>
      </c>
      <c r="K152" s="111">
        <f t="shared" si="66"/>
        <v>0</v>
      </c>
      <c r="L152" s="111">
        <f t="shared" si="66"/>
        <v>0</v>
      </c>
      <c r="M152" s="50"/>
    </row>
    <row r="153" spans="1:13" ht="15.75" customHeight="1" hidden="1">
      <c r="A153" s="52"/>
      <c r="B153" s="53"/>
      <c r="C153" s="136" t="s">
        <v>123</v>
      </c>
      <c r="D153" s="60">
        <f>SUM(E153+L153)</f>
        <v>181000</v>
      </c>
      <c r="E153" s="60">
        <f t="shared" si="63"/>
        <v>181000</v>
      </c>
      <c r="F153" s="60"/>
      <c r="G153" s="60"/>
      <c r="H153" s="60"/>
      <c r="I153" s="60">
        <v>181000</v>
      </c>
      <c r="J153" s="60"/>
      <c r="K153" s="60"/>
      <c r="L153" s="60"/>
      <c r="M153" s="50"/>
    </row>
    <row r="154" spans="1:13" ht="21.75" customHeight="1">
      <c r="A154" s="52"/>
      <c r="B154" s="53">
        <v>85417</v>
      </c>
      <c r="C154" s="108" t="s">
        <v>202</v>
      </c>
      <c r="D154" s="111">
        <f>SUM(D155)</f>
        <v>14889</v>
      </c>
      <c r="E154" s="111">
        <f t="shared" si="63"/>
        <v>14889</v>
      </c>
      <c r="F154" s="111">
        <f aca="true" t="shared" si="67" ref="F154:L154">SUM(F155)</f>
        <v>10928</v>
      </c>
      <c r="G154" s="111">
        <f t="shared" si="67"/>
        <v>2159</v>
      </c>
      <c r="H154" s="111">
        <f t="shared" si="67"/>
        <v>0</v>
      </c>
      <c r="I154" s="111">
        <f t="shared" si="67"/>
        <v>1802</v>
      </c>
      <c r="J154" s="111">
        <f t="shared" si="67"/>
        <v>0</v>
      </c>
      <c r="K154" s="111">
        <f t="shared" si="67"/>
        <v>0</v>
      </c>
      <c r="L154" s="111">
        <f t="shared" si="67"/>
        <v>0</v>
      </c>
      <c r="M154" s="50"/>
    </row>
    <row r="155" spans="1:13" ht="15" customHeight="1" hidden="1">
      <c r="A155" s="52"/>
      <c r="B155" s="52"/>
      <c r="C155" s="137" t="s">
        <v>140</v>
      </c>
      <c r="D155" s="111">
        <f aca="true" t="shared" si="68" ref="D155:L155">SUM(D156+D157+D158)</f>
        <v>14889</v>
      </c>
      <c r="E155" s="111">
        <f t="shared" si="63"/>
        <v>14889</v>
      </c>
      <c r="F155" s="111">
        <f t="shared" si="68"/>
        <v>10928</v>
      </c>
      <c r="G155" s="111">
        <f t="shared" si="68"/>
        <v>2159</v>
      </c>
      <c r="H155" s="111">
        <f t="shared" si="68"/>
        <v>0</v>
      </c>
      <c r="I155" s="111">
        <f t="shared" si="68"/>
        <v>1802</v>
      </c>
      <c r="J155" s="111">
        <f t="shared" si="68"/>
        <v>0</v>
      </c>
      <c r="K155" s="111">
        <f t="shared" si="68"/>
        <v>0</v>
      </c>
      <c r="L155" s="111">
        <f t="shared" si="68"/>
        <v>0</v>
      </c>
      <c r="M155" s="50"/>
    </row>
    <row r="156" spans="1:13" ht="12.75" hidden="1">
      <c r="A156" s="52"/>
      <c r="B156" s="52"/>
      <c r="C156" s="138" t="s">
        <v>203</v>
      </c>
      <c r="D156" s="139">
        <f>SUM(E156)</f>
        <v>6043</v>
      </c>
      <c r="E156" s="139">
        <f t="shared" si="63"/>
        <v>6043</v>
      </c>
      <c r="F156" s="139">
        <v>4246</v>
      </c>
      <c r="G156" s="139">
        <v>835</v>
      </c>
      <c r="H156" s="60"/>
      <c r="I156" s="60">
        <v>962</v>
      </c>
      <c r="J156" s="60"/>
      <c r="K156" s="60"/>
      <c r="L156" s="113"/>
      <c r="M156" s="50"/>
    </row>
    <row r="157" spans="1:13" ht="12.75" hidden="1">
      <c r="A157" s="52"/>
      <c r="B157" s="52"/>
      <c r="C157" s="138" t="s">
        <v>204</v>
      </c>
      <c r="D157" s="139">
        <f>SUM(E157)</f>
        <v>5354</v>
      </c>
      <c r="E157" s="139">
        <f t="shared" si="63"/>
        <v>5354</v>
      </c>
      <c r="F157" s="60">
        <v>4182</v>
      </c>
      <c r="G157" s="60">
        <v>834</v>
      </c>
      <c r="H157" s="60"/>
      <c r="I157" s="60">
        <v>338</v>
      </c>
      <c r="J157" s="60"/>
      <c r="K157" s="60"/>
      <c r="L157" s="113"/>
      <c r="M157" s="50"/>
    </row>
    <row r="158" spans="1:13" ht="12.75" hidden="1">
      <c r="A158" s="52"/>
      <c r="B158" s="52"/>
      <c r="C158" s="138" t="s">
        <v>205</v>
      </c>
      <c r="D158" s="139">
        <f>SUM(E158)</f>
        <v>3492</v>
      </c>
      <c r="E158" s="139">
        <f t="shared" si="63"/>
        <v>3492</v>
      </c>
      <c r="F158" s="60">
        <v>2500</v>
      </c>
      <c r="G158" s="60">
        <v>490</v>
      </c>
      <c r="H158" s="60"/>
      <c r="I158" s="60">
        <v>502</v>
      </c>
      <c r="J158" s="60"/>
      <c r="K158" s="60"/>
      <c r="L158" s="113"/>
      <c r="M158" s="50"/>
    </row>
    <row r="159" spans="1:13" ht="19.5" customHeight="1">
      <c r="A159" s="52"/>
      <c r="B159" s="53">
        <v>85419</v>
      </c>
      <c r="C159" s="108" t="s">
        <v>206</v>
      </c>
      <c r="D159" s="111">
        <f>SUM(D160)</f>
        <v>174600</v>
      </c>
      <c r="E159" s="111">
        <f t="shared" si="63"/>
        <v>174600</v>
      </c>
      <c r="F159" s="111">
        <f aca="true" t="shared" si="69" ref="F159:L161">SUM(F160)</f>
        <v>0</v>
      </c>
      <c r="G159" s="111">
        <f t="shared" si="69"/>
        <v>0</v>
      </c>
      <c r="H159" s="111">
        <f t="shared" si="69"/>
        <v>174600</v>
      </c>
      <c r="I159" s="111">
        <f t="shared" si="69"/>
        <v>0</v>
      </c>
      <c r="J159" s="111">
        <f t="shared" si="69"/>
        <v>0</v>
      </c>
      <c r="K159" s="111">
        <f t="shared" si="69"/>
        <v>0</v>
      </c>
      <c r="L159" s="111">
        <f t="shared" si="69"/>
        <v>0</v>
      </c>
      <c r="M159" s="50"/>
    </row>
    <row r="160" spans="1:13" ht="22.5" hidden="1">
      <c r="A160" s="52"/>
      <c r="B160" s="52"/>
      <c r="C160" s="112" t="s">
        <v>207</v>
      </c>
      <c r="D160" s="60">
        <f>SUM(E160)</f>
        <v>174600</v>
      </c>
      <c r="E160" s="60">
        <f t="shared" si="63"/>
        <v>174600</v>
      </c>
      <c r="F160" s="60"/>
      <c r="G160" s="60"/>
      <c r="H160" s="60">
        <v>174600</v>
      </c>
      <c r="I160" s="60"/>
      <c r="J160" s="60"/>
      <c r="K160" s="60"/>
      <c r="L160" s="61"/>
      <c r="M160" s="50"/>
    </row>
    <row r="161" spans="1:13" ht="19.5" customHeight="1">
      <c r="A161" s="52"/>
      <c r="B161" s="53">
        <v>85420</v>
      </c>
      <c r="C161" s="108" t="s">
        <v>119</v>
      </c>
      <c r="D161" s="111">
        <f>SUM(D162)</f>
        <v>2160764</v>
      </c>
      <c r="E161" s="111">
        <f t="shared" si="63"/>
        <v>2160764</v>
      </c>
      <c r="F161" s="111">
        <f t="shared" si="69"/>
        <v>1401707</v>
      </c>
      <c r="G161" s="111">
        <f t="shared" si="69"/>
        <v>284458</v>
      </c>
      <c r="H161" s="111">
        <f t="shared" si="69"/>
        <v>0</v>
      </c>
      <c r="I161" s="111">
        <f t="shared" si="69"/>
        <v>474599</v>
      </c>
      <c r="J161" s="111">
        <f t="shared" si="69"/>
        <v>0</v>
      </c>
      <c r="K161" s="111">
        <f t="shared" si="69"/>
        <v>0</v>
      </c>
      <c r="L161" s="111">
        <f t="shared" si="69"/>
        <v>0</v>
      </c>
      <c r="M161" s="50"/>
    </row>
    <row r="162" spans="1:13" ht="13.5" customHeight="1" hidden="1">
      <c r="A162" s="52"/>
      <c r="B162" s="52"/>
      <c r="C162" s="112" t="s">
        <v>208</v>
      </c>
      <c r="D162" s="60">
        <f>SUM(E162)</f>
        <v>2160764</v>
      </c>
      <c r="E162" s="60">
        <f t="shared" si="63"/>
        <v>2160764</v>
      </c>
      <c r="F162" s="60">
        <v>1401707</v>
      </c>
      <c r="G162" s="60">
        <v>284458</v>
      </c>
      <c r="H162" s="60">
        <v>0</v>
      </c>
      <c r="I162" s="60">
        <v>474599</v>
      </c>
      <c r="J162" s="60">
        <v>0</v>
      </c>
      <c r="K162" s="60">
        <v>0</v>
      </c>
      <c r="L162" s="60">
        <v>0</v>
      </c>
      <c r="M162" s="50"/>
    </row>
    <row r="163" spans="1:13" ht="19.5" customHeight="1">
      <c r="A163" s="52"/>
      <c r="B163" s="53">
        <v>85446</v>
      </c>
      <c r="C163" s="110" t="s">
        <v>177</v>
      </c>
      <c r="D163" s="111">
        <f>SUM(L163+E163)</f>
        <v>20460</v>
      </c>
      <c r="E163" s="111">
        <f t="shared" si="63"/>
        <v>20460</v>
      </c>
      <c r="F163" s="111">
        <v>0</v>
      </c>
      <c r="G163" s="111">
        <v>0</v>
      </c>
      <c r="H163" s="111">
        <v>0</v>
      </c>
      <c r="I163" s="111">
        <v>20460</v>
      </c>
      <c r="J163" s="111">
        <v>0</v>
      </c>
      <c r="K163" s="111">
        <v>0</v>
      </c>
      <c r="L163" s="111">
        <v>0</v>
      </c>
      <c r="M163" s="50"/>
    </row>
    <row r="164" spans="1:13" ht="21" customHeight="1">
      <c r="A164" s="52"/>
      <c r="B164" s="53">
        <v>85495</v>
      </c>
      <c r="C164" s="108" t="s">
        <v>137</v>
      </c>
      <c r="D164" s="111">
        <f>SUM(L164+E164)</f>
        <v>206702</v>
      </c>
      <c r="E164" s="111">
        <f t="shared" si="63"/>
        <v>206702</v>
      </c>
      <c r="F164" s="111">
        <v>7000</v>
      </c>
      <c r="G164" s="111">
        <v>1480</v>
      </c>
      <c r="H164" s="111">
        <v>0</v>
      </c>
      <c r="I164" s="111">
        <v>198222</v>
      </c>
      <c r="J164" s="111">
        <v>0</v>
      </c>
      <c r="K164" s="111">
        <v>0</v>
      </c>
      <c r="L164" s="111">
        <v>0</v>
      </c>
      <c r="M164" s="50"/>
    </row>
    <row r="165" spans="1:13" ht="28.5" customHeight="1">
      <c r="A165" s="147">
        <v>921</v>
      </c>
      <c r="B165" s="148"/>
      <c r="C165" s="149" t="s">
        <v>209</v>
      </c>
      <c r="D165" s="150">
        <f aca="true" t="shared" si="70" ref="D165:L165">SUM(D166+D167)</f>
        <v>55000</v>
      </c>
      <c r="E165" s="150">
        <f t="shared" si="63"/>
        <v>55000</v>
      </c>
      <c r="F165" s="150">
        <f t="shared" si="70"/>
        <v>0</v>
      </c>
      <c r="G165" s="150">
        <f t="shared" si="70"/>
        <v>0</v>
      </c>
      <c r="H165" s="150">
        <f t="shared" si="70"/>
        <v>20000</v>
      </c>
      <c r="I165" s="150">
        <f t="shared" si="70"/>
        <v>35000</v>
      </c>
      <c r="J165" s="150">
        <f t="shared" si="70"/>
        <v>0</v>
      </c>
      <c r="K165" s="150">
        <f t="shared" si="70"/>
        <v>0</v>
      </c>
      <c r="L165" s="150">
        <f t="shared" si="70"/>
        <v>0</v>
      </c>
      <c r="M165" s="50"/>
    </row>
    <row r="166" spans="1:13" ht="18.75" customHeight="1">
      <c r="A166" s="52"/>
      <c r="B166" s="53">
        <v>92105</v>
      </c>
      <c r="C166" s="110" t="s">
        <v>210</v>
      </c>
      <c r="D166" s="111">
        <f>SUM(E166)</f>
        <v>35000</v>
      </c>
      <c r="E166" s="111">
        <f t="shared" si="63"/>
        <v>35000</v>
      </c>
      <c r="F166" s="111"/>
      <c r="G166" s="111"/>
      <c r="H166" s="111"/>
      <c r="I166" s="111">
        <v>35000</v>
      </c>
      <c r="J166" s="111"/>
      <c r="K166" s="111"/>
      <c r="L166" s="113"/>
      <c r="M166" s="50"/>
    </row>
    <row r="167" spans="1:13" ht="18.75" customHeight="1">
      <c r="A167" s="52"/>
      <c r="B167" s="53">
        <v>92116</v>
      </c>
      <c r="C167" s="110" t="s">
        <v>211</v>
      </c>
      <c r="D167" s="111">
        <f>SUM(E167)</f>
        <v>20000</v>
      </c>
      <c r="E167" s="111">
        <f t="shared" si="63"/>
        <v>20000</v>
      </c>
      <c r="F167" s="111"/>
      <c r="G167" s="111"/>
      <c r="H167" s="111">
        <v>20000</v>
      </c>
      <c r="I167" s="111"/>
      <c r="J167" s="111"/>
      <c r="K167" s="111"/>
      <c r="L167" s="113"/>
      <c r="M167" s="50"/>
    </row>
    <row r="168" spans="1:13" ht="21" customHeight="1">
      <c r="A168" s="147">
        <v>926</v>
      </c>
      <c r="B168" s="148"/>
      <c r="C168" s="151" t="s">
        <v>212</v>
      </c>
      <c r="D168" s="150">
        <f>SUM(D169)</f>
        <v>40000</v>
      </c>
      <c r="E168" s="150">
        <f t="shared" si="63"/>
        <v>40000</v>
      </c>
      <c r="F168" s="150">
        <f aca="true" t="shared" si="71" ref="F168:L168">SUM(F169)</f>
        <v>0</v>
      </c>
      <c r="G168" s="150">
        <f t="shared" si="71"/>
        <v>0</v>
      </c>
      <c r="H168" s="150">
        <f t="shared" si="71"/>
        <v>0</v>
      </c>
      <c r="I168" s="150">
        <f t="shared" si="71"/>
        <v>40000</v>
      </c>
      <c r="J168" s="150">
        <f t="shared" si="71"/>
        <v>0</v>
      </c>
      <c r="K168" s="150">
        <f t="shared" si="71"/>
        <v>0</v>
      </c>
      <c r="L168" s="150">
        <f t="shared" si="71"/>
        <v>0</v>
      </c>
      <c r="M168" s="50"/>
    </row>
    <row r="169" spans="1:13" ht="17.25" customHeight="1">
      <c r="A169" s="52"/>
      <c r="B169" s="53">
        <v>92605</v>
      </c>
      <c r="C169" s="110" t="s">
        <v>213</v>
      </c>
      <c r="D169" s="111">
        <f>SUM(E169)</f>
        <v>40000</v>
      </c>
      <c r="E169" s="111">
        <f t="shared" si="63"/>
        <v>40000</v>
      </c>
      <c r="F169" s="111"/>
      <c r="G169" s="111"/>
      <c r="H169" s="111"/>
      <c r="I169" s="111">
        <v>40000</v>
      </c>
      <c r="J169" s="111"/>
      <c r="K169" s="111"/>
      <c r="L169" s="113"/>
      <c r="M169" s="50"/>
    </row>
    <row r="170" spans="1:13" ht="24" customHeight="1" thickBot="1">
      <c r="A170" s="152"/>
      <c r="B170" s="153"/>
      <c r="C170" s="154" t="s">
        <v>218</v>
      </c>
      <c r="D170" s="155">
        <f>SUM(D8+D11+D18+D22+D28+D40+D55+D59+D64+D68+D100+D103+D109+D123+D131+D165+D168)</f>
        <v>56346118</v>
      </c>
      <c r="E170" s="155">
        <f t="shared" si="63"/>
        <v>47158902</v>
      </c>
      <c r="F170" s="155">
        <f aca="true" t="shared" si="72" ref="F170:L170">SUM(F8+F11+F18+F22+F28+F40+F55+F59+F64+F68+F100+F103+F109+F123+F131+F165+F168)</f>
        <v>23289178</v>
      </c>
      <c r="G170" s="155">
        <f t="shared" si="72"/>
        <v>4007009</v>
      </c>
      <c r="H170" s="155">
        <f t="shared" si="72"/>
        <v>2017648</v>
      </c>
      <c r="I170" s="155">
        <f t="shared" si="72"/>
        <v>16196873</v>
      </c>
      <c r="J170" s="155">
        <f t="shared" si="72"/>
        <v>682760</v>
      </c>
      <c r="K170" s="155">
        <f t="shared" si="72"/>
        <v>965434</v>
      </c>
      <c r="L170" s="155">
        <f t="shared" si="72"/>
        <v>9187216</v>
      </c>
      <c r="M170" s="50"/>
    </row>
    <row r="171" spans="1:12" ht="15" customHeight="1">
      <c r="A171" s="62"/>
      <c r="B171" s="62"/>
      <c r="C171" s="63" t="s">
        <v>214</v>
      </c>
      <c r="D171" s="64"/>
      <c r="E171" s="64"/>
      <c r="F171" s="64"/>
      <c r="G171" s="64"/>
      <c r="H171" s="65"/>
      <c r="I171" s="65"/>
      <c r="J171" s="65"/>
      <c r="K171" s="65"/>
      <c r="L171"/>
    </row>
    <row r="173" ht="12.75">
      <c r="A173" s="44"/>
    </row>
  </sheetData>
  <mergeCells count="9">
    <mergeCell ref="L5:L6"/>
    <mergeCell ref="A1:L1"/>
    <mergeCell ref="D4:D6"/>
    <mergeCell ref="A4:A6"/>
    <mergeCell ref="C4:C6"/>
    <mergeCell ref="B4:B6"/>
    <mergeCell ref="E4:L4"/>
    <mergeCell ref="F5:K5"/>
    <mergeCell ref="E5:E6"/>
  </mergeCells>
  <printOptions horizontalCentered="1"/>
  <pageMargins left="0.3937007874015748" right="0.3937007874015748" top="1.18" bottom="0.7874015748031497" header="0.5118110236220472" footer="0.5118110236220472"/>
  <pageSetup horizontalDpi="300" verticalDpi="300" orientation="landscape" paperSize="9" scale="80" r:id="rId1"/>
  <headerFooter alignWithMargins="0">
    <oddHeader>&amp;RZałącznik nr 1
do autopoprawki do projektu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3">
      <selection activeCell="E20" sqref="E20"/>
    </sheetView>
  </sheetViews>
  <sheetFormatPr defaultColWidth="9.00390625" defaultRowHeight="12.75"/>
  <cols>
    <col min="1" max="1" width="5.625" style="86" customWidth="1"/>
    <col min="2" max="2" width="6.875" style="86" customWidth="1"/>
    <col min="3" max="3" width="7.75390625" style="86" customWidth="1"/>
    <col min="4" max="4" width="5.375" style="86" hidden="1" customWidth="1"/>
    <col min="5" max="5" width="26.25390625" style="86" customWidth="1"/>
    <col min="6" max="6" width="11.125" style="86" customWidth="1"/>
    <col min="7" max="7" width="10.875" style="86" customWidth="1"/>
    <col min="8" max="8" width="9.375" style="86" customWidth="1"/>
    <col min="9" max="9" width="10.125" style="86" customWidth="1"/>
    <col min="10" max="10" width="13.125" style="86" customWidth="1"/>
    <col min="11" max="11" width="12.375" style="86" customWidth="1"/>
    <col min="12" max="12" width="16.75390625" style="86" customWidth="1"/>
    <col min="13" max="16384" width="9.125" style="86" customWidth="1"/>
  </cols>
  <sheetData>
    <row r="1" spans="1:12" ht="15.75">
      <c r="A1" s="161" t="s">
        <v>66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0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9" t="s">
        <v>38</v>
      </c>
    </row>
    <row r="3" spans="1:12" s="87" customFormat="1" ht="19.5" customHeight="1">
      <c r="A3" s="162" t="s">
        <v>55</v>
      </c>
      <c r="B3" s="162" t="s">
        <v>2</v>
      </c>
      <c r="C3" s="162" t="s">
        <v>37</v>
      </c>
      <c r="D3" s="162" t="s">
        <v>85</v>
      </c>
      <c r="E3" s="166" t="s">
        <v>88</v>
      </c>
      <c r="F3" s="166" t="s">
        <v>83</v>
      </c>
      <c r="G3" s="166" t="s">
        <v>67</v>
      </c>
      <c r="H3" s="166"/>
      <c r="I3" s="166"/>
      <c r="J3" s="166"/>
      <c r="K3" s="166"/>
      <c r="L3" s="166" t="s">
        <v>86</v>
      </c>
    </row>
    <row r="4" spans="1:12" s="87" customFormat="1" ht="19.5" customHeight="1">
      <c r="A4" s="162"/>
      <c r="B4" s="162"/>
      <c r="C4" s="162"/>
      <c r="D4" s="162"/>
      <c r="E4" s="166"/>
      <c r="F4" s="166"/>
      <c r="G4" s="166" t="s">
        <v>268</v>
      </c>
      <c r="H4" s="166" t="s">
        <v>95</v>
      </c>
      <c r="I4" s="166"/>
      <c r="J4" s="166"/>
      <c r="K4" s="166"/>
      <c r="L4" s="166"/>
    </row>
    <row r="5" spans="1:12" s="87" customFormat="1" ht="29.25" customHeight="1">
      <c r="A5" s="162"/>
      <c r="B5" s="162"/>
      <c r="C5" s="162"/>
      <c r="D5" s="162"/>
      <c r="E5" s="166"/>
      <c r="F5" s="166"/>
      <c r="G5" s="166"/>
      <c r="H5" s="166" t="s">
        <v>87</v>
      </c>
      <c r="I5" s="166" t="s">
        <v>77</v>
      </c>
      <c r="J5" s="166" t="s">
        <v>89</v>
      </c>
      <c r="K5" s="166" t="s">
        <v>78</v>
      </c>
      <c r="L5" s="166"/>
    </row>
    <row r="6" spans="1:12" s="87" customFormat="1" ht="19.5" customHeight="1">
      <c r="A6" s="162"/>
      <c r="B6" s="162"/>
      <c r="C6" s="162"/>
      <c r="D6" s="162"/>
      <c r="E6" s="166"/>
      <c r="F6" s="166"/>
      <c r="G6" s="166"/>
      <c r="H6" s="166"/>
      <c r="I6" s="166"/>
      <c r="J6" s="166"/>
      <c r="K6" s="166"/>
      <c r="L6" s="166"/>
    </row>
    <row r="7" spans="1:12" s="87" customFormat="1" ht="19.5" customHeight="1">
      <c r="A7" s="162"/>
      <c r="B7" s="162"/>
      <c r="C7" s="162"/>
      <c r="D7" s="162"/>
      <c r="E7" s="166"/>
      <c r="F7" s="166"/>
      <c r="G7" s="166"/>
      <c r="H7" s="166"/>
      <c r="I7" s="166"/>
      <c r="J7" s="166"/>
      <c r="K7" s="166"/>
      <c r="L7" s="166"/>
    </row>
    <row r="8" spans="1:12" ht="9.75" customHeight="1">
      <c r="A8" s="88">
        <v>1</v>
      </c>
      <c r="B8" s="88">
        <v>2</v>
      </c>
      <c r="C8" s="88">
        <v>3</v>
      </c>
      <c r="D8" s="88">
        <v>4</v>
      </c>
      <c r="E8" s="88">
        <v>4</v>
      </c>
      <c r="F8" s="88">
        <v>5</v>
      </c>
      <c r="G8" s="88">
        <v>6</v>
      </c>
      <c r="H8" s="88">
        <v>7</v>
      </c>
      <c r="I8" s="88">
        <v>8</v>
      </c>
      <c r="J8" s="88">
        <v>9</v>
      </c>
      <c r="K8" s="88">
        <v>10</v>
      </c>
      <c r="L8" s="88">
        <v>11</v>
      </c>
    </row>
    <row r="9" spans="1:12" ht="45">
      <c r="A9" s="90" t="s">
        <v>10</v>
      </c>
      <c r="B9" s="90">
        <v>600</v>
      </c>
      <c r="C9" s="90">
        <v>60014</v>
      </c>
      <c r="D9" s="91">
        <v>605</v>
      </c>
      <c r="E9" s="92" t="s">
        <v>240</v>
      </c>
      <c r="F9" s="93">
        <v>160000</v>
      </c>
      <c r="G9" s="93">
        <v>160000</v>
      </c>
      <c r="H9" s="93">
        <v>80000</v>
      </c>
      <c r="I9" s="90" t="s">
        <v>219</v>
      </c>
      <c r="J9" s="94" t="s">
        <v>251</v>
      </c>
      <c r="K9" s="90" t="s">
        <v>219</v>
      </c>
      <c r="L9" s="95" t="s">
        <v>123</v>
      </c>
    </row>
    <row r="10" spans="1:12" ht="56.25">
      <c r="A10" s="90" t="s">
        <v>11</v>
      </c>
      <c r="B10" s="90">
        <v>600</v>
      </c>
      <c r="C10" s="90">
        <v>60014</v>
      </c>
      <c r="D10" s="91">
        <v>605</v>
      </c>
      <c r="E10" s="96" t="s">
        <v>250</v>
      </c>
      <c r="F10" s="93">
        <v>450000</v>
      </c>
      <c r="G10" s="93">
        <v>450000</v>
      </c>
      <c r="H10" s="93">
        <v>180000</v>
      </c>
      <c r="I10" s="90" t="s">
        <v>219</v>
      </c>
      <c r="J10" s="94" t="s">
        <v>237</v>
      </c>
      <c r="K10" s="90" t="s">
        <v>219</v>
      </c>
      <c r="L10" s="95" t="s">
        <v>123</v>
      </c>
    </row>
    <row r="11" spans="1:12" ht="45">
      <c r="A11" s="90" t="s">
        <v>12</v>
      </c>
      <c r="B11" s="90">
        <v>600</v>
      </c>
      <c r="C11" s="90">
        <v>60014</v>
      </c>
      <c r="D11" s="91">
        <v>605</v>
      </c>
      <c r="E11" s="96" t="s">
        <v>238</v>
      </c>
      <c r="F11" s="93">
        <v>650000</v>
      </c>
      <c r="G11" s="93">
        <v>650000</v>
      </c>
      <c r="H11" s="93">
        <v>260000</v>
      </c>
      <c r="I11" s="90" t="s">
        <v>219</v>
      </c>
      <c r="J11" s="94" t="s">
        <v>239</v>
      </c>
      <c r="K11" s="90" t="s">
        <v>219</v>
      </c>
      <c r="L11" s="95" t="s">
        <v>123</v>
      </c>
    </row>
    <row r="12" spans="1:12" ht="45">
      <c r="A12" s="90" t="s">
        <v>1</v>
      </c>
      <c r="B12" s="90">
        <v>600</v>
      </c>
      <c r="C12" s="90">
        <v>60014</v>
      </c>
      <c r="D12" s="91">
        <v>605</v>
      </c>
      <c r="E12" s="103" t="s">
        <v>259</v>
      </c>
      <c r="F12" s="93">
        <v>100000</v>
      </c>
      <c r="G12" s="93">
        <v>100000</v>
      </c>
      <c r="H12" s="93">
        <v>15000</v>
      </c>
      <c r="I12" s="90" t="s">
        <v>219</v>
      </c>
      <c r="J12" s="94" t="s">
        <v>260</v>
      </c>
      <c r="K12" s="93">
        <v>75000</v>
      </c>
      <c r="L12" s="95" t="s">
        <v>123</v>
      </c>
    </row>
    <row r="13" spans="1:12" ht="45">
      <c r="A13" s="90" t="s">
        <v>16</v>
      </c>
      <c r="B13" s="90">
        <v>600</v>
      </c>
      <c r="C13" s="90">
        <v>60014</v>
      </c>
      <c r="D13" s="91">
        <v>605</v>
      </c>
      <c r="E13" s="103" t="s">
        <v>255</v>
      </c>
      <c r="F13" s="93">
        <v>1350000</v>
      </c>
      <c r="G13" s="93">
        <v>1350000</v>
      </c>
      <c r="H13" s="93">
        <v>202500</v>
      </c>
      <c r="I13" s="90" t="s">
        <v>219</v>
      </c>
      <c r="J13" s="94" t="s">
        <v>266</v>
      </c>
      <c r="K13" s="93">
        <v>1012500</v>
      </c>
      <c r="L13" s="95" t="s">
        <v>123</v>
      </c>
    </row>
    <row r="14" spans="1:12" ht="45">
      <c r="A14" s="90" t="s">
        <v>19</v>
      </c>
      <c r="B14" s="90">
        <v>600</v>
      </c>
      <c r="C14" s="90">
        <v>60014</v>
      </c>
      <c r="D14" s="91"/>
      <c r="E14" s="103" t="s">
        <v>271</v>
      </c>
      <c r="F14" s="93">
        <v>15000</v>
      </c>
      <c r="G14" s="93">
        <v>15000</v>
      </c>
      <c r="H14" s="93">
        <v>15000</v>
      </c>
      <c r="I14" s="90" t="s">
        <v>219</v>
      </c>
      <c r="J14" s="94" t="s">
        <v>272</v>
      </c>
      <c r="K14" s="98" t="s">
        <v>219</v>
      </c>
      <c r="L14" s="95" t="s">
        <v>130</v>
      </c>
    </row>
    <row r="15" spans="1:12" ht="45">
      <c r="A15" s="90" t="s">
        <v>21</v>
      </c>
      <c r="B15" s="90">
        <v>750</v>
      </c>
      <c r="C15" s="90">
        <v>75020</v>
      </c>
      <c r="D15" s="91"/>
      <c r="E15" s="103" t="s">
        <v>273</v>
      </c>
      <c r="F15" s="93">
        <v>60000</v>
      </c>
      <c r="G15" s="93">
        <v>60000</v>
      </c>
      <c r="H15" s="93">
        <v>60000</v>
      </c>
      <c r="I15" s="90" t="s">
        <v>219</v>
      </c>
      <c r="J15" s="94" t="s">
        <v>272</v>
      </c>
      <c r="K15" s="98" t="s">
        <v>219</v>
      </c>
      <c r="L15" s="95" t="s">
        <v>123</v>
      </c>
    </row>
    <row r="16" spans="1:12" ht="45">
      <c r="A16" s="90" t="s">
        <v>27</v>
      </c>
      <c r="B16" s="90">
        <v>754</v>
      </c>
      <c r="C16" s="90">
        <v>75411</v>
      </c>
      <c r="D16" s="91"/>
      <c r="E16" s="103" t="s">
        <v>274</v>
      </c>
      <c r="F16" s="93">
        <v>1000000</v>
      </c>
      <c r="G16" s="93">
        <v>1000000</v>
      </c>
      <c r="H16" s="93">
        <v>100000</v>
      </c>
      <c r="I16" s="90" t="s">
        <v>219</v>
      </c>
      <c r="J16" s="94" t="s">
        <v>275</v>
      </c>
      <c r="K16" s="98" t="s">
        <v>219</v>
      </c>
      <c r="L16" s="95" t="s">
        <v>276</v>
      </c>
    </row>
    <row r="17" spans="1:12" ht="45">
      <c r="A17" s="90" t="s">
        <v>242</v>
      </c>
      <c r="B17" s="90">
        <v>801</v>
      </c>
      <c r="C17" s="90">
        <v>80130</v>
      </c>
      <c r="D17" s="91">
        <v>605</v>
      </c>
      <c r="E17" s="97" t="s">
        <v>252</v>
      </c>
      <c r="F17" s="93">
        <v>700000</v>
      </c>
      <c r="G17" s="93">
        <v>700000</v>
      </c>
      <c r="H17" s="93">
        <v>105000</v>
      </c>
      <c r="I17" s="90" t="s">
        <v>219</v>
      </c>
      <c r="J17" s="94" t="s">
        <v>253</v>
      </c>
      <c r="K17" s="93">
        <v>525000</v>
      </c>
      <c r="L17" s="95" t="s">
        <v>123</v>
      </c>
    </row>
    <row r="18" spans="1:12" ht="45">
      <c r="A18" s="90" t="s">
        <v>243</v>
      </c>
      <c r="B18" s="90">
        <v>801</v>
      </c>
      <c r="C18" s="90">
        <v>80130</v>
      </c>
      <c r="D18" s="91">
        <v>605</v>
      </c>
      <c r="E18" s="92" t="s">
        <v>241</v>
      </c>
      <c r="F18" s="93">
        <v>900000</v>
      </c>
      <c r="G18" s="93">
        <v>900000</v>
      </c>
      <c r="H18" s="93">
        <v>135000</v>
      </c>
      <c r="I18" s="90" t="s">
        <v>219</v>
      </c>
      <c r="J18" s="94" t="s">
        <v>254</v>
      </c>
      <c r="K18" s="93">
        <v>675000</v>
      </c>
      <c r="L18" s="95" t="s">
        <v>123</v>
      </c>
    </row>
    <row r="19" spans="1:12" ht="56.25">
      <c r="A19" s="90" t="s">
        <v>244</v>
      </c>
      <c r="B19" s="90">
        <v>851</v>
      </c>
      <c r="C19" s="90">
        <v>85111</v>
      </c>
      <c r="D19" s="91">
        <v>605</v>
      </c>
      <c r="E19" s="96" t="s">
        <v>261</v>
      </c>
      <c r="F19" s="93">
        <v>952216</v>
      </c>
      <c r="G19" s="93">
        <v>952216</v>
      </c>
      <c r="H19" s="93">
        <v>142833</v>
      </c>
      <c r="I19" s="90" t="s">
        <v>219</v>
      </c>
      <c r="J19" s="94" t="s">
        <v>256</v>
      </c>
      <c r="K19" s="93">
        <v>714162</v>
      </c>
      <c r="L19" s="95" t="s">
        <v>123</v>
      </c>
    </row>
    <row r="20" spans="1:12" ht="56.25">
      <c r="A20" s="90" t="s">
        <v>245</v>
      </c>
      <c r="B20" s="90">
        <v>851</v>
      </c>
      <c r="C20" s="90">
        <v>85111</v>
      </c>
      <c r="D20" s="91">
        <v>605</v>
      </c>
      <c r="E20" s="96" t="s">
        <v>261</v>
      </c>
      <c r="F20" s="93">
        <v>800000</v>
      </c>
      <c r="G20" s="93">
        <v>800000</v>
      </c>
      <c r="H20" s="93">
        <v>800000</v>
      </c>
      <c r="I20" s="90" t="s">
        <v>219</v>
      </c>
      <c r="J20" s="94" t="s">
        <v>272</v>
      </c>
      <c r="K20" s="98" t="s">
        <v>219</v>
      </c>
      <c r="L20" s="95" t="s">
        <v>123</v>
      </c>
    </row>
    <row r="21" spans="1:12" ht="45">
      <c r="A21" s="90" t="s">
        <v>247</v>
      </c>
      <c r="B21" s="90">
        <v>852</v>
      </c>
      <c r="C21" s="90">
        <v>85201</v>
      </c>
      <c r="D21" s="91">
        <v>605</v>
      </c>
      <c r="E21" s="96" t="s">
        <v>246</v>
      </c>
      <c r="F21" s="93">
        <v>512500</v>
      </c>
      <c r="G21" s="93">
        <v>512500</v>
      </c>
      <c r="H21" s="93">
        <v>76875</v>
      </c>
      <c r="I21" s="90" t="s">
        <v>219</v>
      </c>
      <c r="J21" s="94" t="s">
        <v>257</v>
      </c>
      <c r="K21" s="93">
        <v>384375</v>
      </c>
      <c r="L21" s="95" t="s">
        <v>123</v>
      </c>
    </row>
    <row r="22" spans="1:12" ht="45">
      <c r="A22" s="90" t="s">
        <v>249</v>
      </c>
      <c r="B22" s="90">
        <v>854</v>
      </c>
      <c r="C22" s="90">
        <v>85411</v>
      </c>
      <c r="D22" s="91">
        <v>605</v>
      </c>
      <c r="E22" s="99" t="s">
        <v>248</v>
      </c>
      <c r="F22" s="93">
        <v>1537500</v>
      </c>
      <c r="G22" s="93">
        <v>1537500</v>
      </c>
      <c r="H22" s="93">
        <v>230625</v>
      </c>
      <c r="I22" s="90" t="s">
        <v>219</v>
      </c>
      <c r="J22" s="94" t="s">
        <v>258</v>
      </c>
      <c r="K22" s="93">
        <v>1153125</v>
      </c>
      <c r="L22" s="95" t="s">
        <v>123</v>
      </c>
    </row>
    <row r="23" spans="1:12" ht="22.5" customHeight="1">
      <c r="A23" s="167" t="s">
        <v>82</v>
      </c>
      <c r="B23" s="168"/>
      <c r="C23" s="168"/>
      <c r="D23" s="168"/>
      <c r="E23" s="169"/>
      <c r="F23" s="102">
        <f>SUM(F9:F22)</f>
        <v>9187216</v>
      </c>
      <c r="G23" s="102">
        <f>SUM(G9:G22)</f>
        <v>9187216</v>
      </c>
      <c r="H23" s="102">
        <f>SUM(H9:H22)</f>
        <v>2402833</v>
      </c>
      <c r="I23" s="100" t="s">
        <v>219</v>
      </c>
      <c r="J23" s="102">
        <v>1345221</v>
      </c>
      <c r="K23" s="102">
        <f>SUM(K9:K22)</f>
        <v>4539162</v>
      </c>
      <c r="L23" s="101" t="s">
        <v>43</v>
      </c>
    </row>
    <row r="25" ht="11.25">
      <c r="A25" s="86" t="s">
        <v>64</v>
      </c>
    </row>
    <row r="26" ht="11.25">
      <c r="A26" s="86" t="s">
        <v>61</v>
      </c>
    </row>
    <row r="27" ht="11.25">
      <c r="A27" s="86" t="s">
        <v>62</v>
      </c>
    </row>
    <row r="28" ht="11.25">
      <c r="A28" s="86" t="s">
        <v>63</v>
      </c>
    </row>
    <row r="30" ht="11.25">
      <c r="A30" s="89" t="s">
        <v>264</v>
      </c>
    </row>
  </sheetData>
  <mergeCells count="16">
    <mergeCell ref="F3:F7"/>
    <mergeCell ref="H4:K4"/>
    <mergeCell ref="H5:H7"/>
    <mergeCell ref="I5:I7"/>
    <mergeCell ref="J5:J7"/>
    <mergeCell ref="K5:K7"/>
    <mergeCell ref="A23:E2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2
do autopoprawki do projektu 
uchwały Rady Powiatu nr............... 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7">
      <selection activeCell="B11" sqref="B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71" t="s">
        <v>65</v>
      </c>
      <c r="B1" s="171"/>
      <c r="C1" s="171"/>
      <c r="D1" s="171"/>
    </row>
    <row r="2" ht="6.75" customHeight="1">
      <c r="A2" s="14"/>
    </row>
    <row r="3" ht="12.75">
      <c r="D3" s="10" t="s">
        <v>38</v>
      </c>
    </row>
    <row r="4" spans="1:4" ht="15" customHeight="1">
      <c r="A4" s="172" t="s">
        <v>55</v>
      </c>
      <c r="B4" s="172" t="s">
        <v>5</v>
      </c>
      <c r="C4" s="173" t="s">
        <v>56</v>
      </c>
      <c r="D4" s="173" t="s">
        <v>57</v>
      </c>
    </row>
    <row r="5" spans="1:4" ht="15" customHeight="1">
      <c r="A5" s="172"/>
      <c r="B5" s="172"/>
      <c r="C5" s="172"/>
      <c r="D5" s="173"/>
    </row>
    <row r="6" spans="1:4" ht="15.75" customHeight="1">
      <c r="A6" s="172"/>
      <c r="B6" s="172"/>
      <c r="C6" s="172"/>
      <c r="D6" s="173"/>
    </row>
    <row r="7" spans="1:4" s="42" customFormat="1" ht="6.75" customHeight="1">
      <c r="A7" s="41">
        <v>1</v>
      </c>
      <c r="B7" s="41">
        <v>2</v>
      </c>
      <c r="C7" s="41">
        <v>3</v>
      </c>
      <c r="D7" s="41">
        <v>4</v>
      </c>
    </row>
    <row r="8" spans="1:4" ht="18.75" customHeight="1">
      <c r="A8" s="170" t="s">
        <v>22</v>
      </c>
      <c r="B8" s="170"/>
      <c r="C8" s="19"/>
      <c r="D8" s="84">
        <f>SUM(D9:D16)</f>
        <v>15711800</v>
      </c>
    </row>
    <row r="9" spans="1:4" ht="18.75" customHeight="1">
      <c r="A9" s="20" t="s">
        <v>10</v>
      </c>
      <c r="B9" s="21" t="s">
        <v>17</v>
      </c>
      <c r="C9" s="20" t="s">
        <v>23</v>
      </c>
      <c r="D9" s="81">
        <v>5400000</v>
      </c>
    </row>
    <row r="10" spans="1:4" ht="18.75" customHeight="1">
      <c r="A10" s="22" t="s">
        <v>11</v>
      </c>
      <c r="B10" s="23" t="s">
        <v>18</v>
      </c>
      <c r="C10" s="22" t="s">
        <v>23</v>
      </c>
      <c r="D10" s="82">
        <v>0</v>
      </c>
    </row>
    <row r="11" spans="1:4" ht="51">
      <c r="A11" s="22" t="s">
        <v>12</v>
      </c>
      <c r="B11" s="24" t="s">
        <v>79</v>
      </c>
      <c r="C11" s="22" t="s">
        <v>45</v>
      </c>
      <c r="D11" s="82">
        <v>0</v>
      </c>
    </row>
    <row r="12" spans="1:4" ht="18.75" customHeight="1">
      <c r="A12" s="22" t="s">
        <v>1</v>
      </c>
      <c r="B12" s="23" t="s">
        <v>25</v>
      </c>
      <c r="C12" s="22" t="s">
        <v>46</v>
      </c>
      <c r="D12" s="82">
        <v>0</v>
      </c>
    </row>
    <row r="13" spans="1:4" ht="18.75" customHeight="1">
      <c r="A13" s="22" t="s">
        <v>16</v>
      </c>
      <c r="B13" s="23" t="s">
        <v>80</v>
      </c>
      <c r="C13" s="22" t="s">
        <v>90</v>
      </c>
      <c r="D13" s="82">
        <v>0</v>
      </c>
    </row>
    <row r="14" spans="1:4" ht="18.75" customHeight="1">
      <c r="A14" s="22" t="s">
        <v>19</v>
      </c>
      <c r="B14" s="23" t="s">
        <v>20</v>
      </c>
      <c r="C14" s="22" t="s">
        <v>24</v>
      </c>
      <c r="D14" s="82">
        <v>0</v>
      </c>
    </row>
    <row r="15" spans="1:4" ht="18.75" customHeight="1">
      <c r="A15" s="22" t="s">
        <v>21</v>
      </c>
      <c r="B15" s="23" t="s">
        <v>93</v>
      </c>
      <c r="C15" s="22" t="s">
        <v>60</v>
      </c>
      <c r="D15" s="82">
        <v>7300000</v>
      </c>
    </row>
    <row r="16" spans="1:4" ht="18.75" customHeight="1">
      <c r="A16" s="22" t="s">
        <v>27</v>
      </c>
      <c r="B16" s="26" t="s">
        <v>44</v>
      </c>
      <c r="C16" s="25" t="s">
        <v>26</v>
      </c>
      <c r="D16" s="83">
        <v>3011800</v>
      </c>
    </row>
    <row r="17" spans="1:4" ht="18.75" customHeight="1">
      <c r="A17" s="170" t="s">
        <v>81</v>
      </c>
      <c r="B17" s="170"/>
      <c r="C17" s="19"/>
      <c r="D17" s="84">
        <f>SUM(D18:D24)</f>
        <v>2211800</v>
      </c>
    </row>
    <row r="18" spans="1:4" ht="18.75" customHeight="1">
      <c r="A18" s="20" t="s">
        <v>10</v>
      </c>
      <c r="B18" s="21" t="s">
        <v>47</v>
      </c>
      <c r="C18" s="20" t="s">
        <v>29</v>
      </c>
      <c r="D18" s="81">
        <v>711800</v>
      </c>
    </row>
    <row r="19" spans="1:4" ht="18.75" customHeight="1">
      <c r="A19" s="22" t="s">
        <v>11</v>
      </c>
      <c r="B19" s="23" t="s">
        <v>28</v>
      </c>
      <c r="C19" s="22" t="s">
        <v>29</v>
      </c>
      <c r="D19" s="82">
        <v>0</v>
      </c>
    </row>
    <row r="20" spans="1:4" ht="38.25">
      <c r="A20" s="22" t="s">
        <v>12</v>
      </c>
      <c r="B20" s="24" t="s">
        <v>50</v>
      </c>
      <c r="C20" s="22" t="s">
        <v>51</v>
      </c>
      <c r="D20" s="82">
        <v>0</v>
      </c>
    </row>
    <row r="21" spans="1:4" ht="18.75" customHeight="1">
      <c r="A21" s="22" t="s">
        <v>1</v>
      </c>
      <c r="B21" s="23" t="s">
        <v>48</v>
      </c>
      <c r="C21" s="22" t="s">
        <v>42</v>
      </c>
      <c r="D21" s="82">
        <v>0</v>
      </c>
    </row>
    <row r="22" spans="1:4" ht="18.75" customHeight="1">
      <c r="A22" s="22" t="s">
        <v>16</v>
      </c>
      <c r="B22" s="23" t="s">
        <v>49</v>
      </c>
      <c r="C22" s="22" t="s">
        <v>31</v>
      </c>
      <c r="D22" s="82">
        <v>0</v>
      </c>
    </row>
    <row r="23" spans="1:4" ht="18.75" customHeight="1">
      <c r="A23" s="22" t="s">
        <v>19</v>
      </c>
      <c r="B23" s="23" t="s">
        <v>94</v>
      </c>
      <c r="C23" s="22" t="s">
        <v>32</v>
      </c>
      <c r="D23" s="82">
        <v>1500000</v>
      </c>
    </row>
    <row r="24" spans="1:4" ht="18.75" customHeight="1">
      <c r="A24" s="25" t="s">
        <v>21</v>
      </c>
      <c r="B24" s="26" t="s">
        <v>33</v>
      </c>
      <c r="C24" s="25" t="s">
        <v>30</v>
      </c>
      <c r="D24" s="83">
        <v>0</v>
      </c>
    </row>
    <row r="25" spans="1:4" ht="7.5" customHeight="1">
      <c r="A25" s="4"/>
      <c r="B25" s="5"/>
      <c r="C25" s="5"/>
      <c r="D25" s="5"/>
    </row>
    <row r="26" spans="1:6" ht="12.75">
      <c r="A26" s="35"/>
      <c r="B26" s="156" t="s">
        <v>265</v>
      </c>
      <c r="C26" s="34"/>
      <c r="D26" s="34"/>
      <c r="E26" s="33"/>
      <c r="F26" s="33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3
do autopoprawki do projektu uchwały Rady Powiatu nr ...............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defaultGridColor="0" colorId="8" workbookViewId="0" topLeftCell="A4">
      <selection activeCell="H21" sqref="H2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61" t="s">
        <v>54</v>
      </c>
      <c r="B1" s="161"/>
      <c r="C1" s="161"/>
      <c r="D1" s="161"/>
      <c r="E1" s="161"/>
      <c r="F1" s="161"/>
      <c r="G1" s="161"/>
      <c r="H1" s="161"/>
      <c r="I1" s="161"/>
      <c r="J1" s="161"/>
    </row>
    <row r="2" ht="12.75">
      <c r="J2" s="9" t="s">
        <v>38</v>
      </c>
    </row>
    <row r="3" spans="1:10" s="3" customFormat="1" ht="20.25" customHeight="1">
      <c r="A3" s="172" t="s">
        <v>2</v>
      </c>
      <c r="B3" s="174" t="s">
        <v>3</v>
      </c>
      <c r="C3" s="174" t="s">
        <v>4</v>
      </c>
      <c r="D3" s="173" t="s">
        <v>76</v>
      </c>
      <c r="E3" s="173" t="s">
        <v>91</v>
      </c>
      <c r="F3" s="173" t="s">
        <v>68</v>
      </c>
      <c r="G3" s="173"/>
      <c r="H3" s="173"/>
      <c r="I3" s="173"/>
      <c r="J3" s="173"/>
    </row>
    <row r="4" spans="1:10" s="3" customFormat="1" ht="20.25" customHeight="1">
      <c r="A4" s="172"/>
      <c r="B4" s="175"/>
      <c r="C4" s="175"/>
      <c r="D4" s="172"/>
      <c r="E4" s="173"/>
      <c r="F4" s="173" t="s">
        <v>74</v>
      </c>
      <c r="G4" s="173" t="s">
        <v>6</v>
      </c>
      <c r="H4" s="173"/>
      <c r="I4" s="173"/>
      <c r="J4" s="173" t="s">
        <v>75</v>
      </c>
    </row>
    <row r="5" spans="1:10" s="3" customFormat="1" ht="65.25" customHeight="1">
      <c r="A5" s="172"/>
      <c r="B5" s="176"/>
      <c r="C5" s="176"/>
      <c r="D5" s="172"/>
      <c r="E5" s="173"/>
      <c r="F5" s="173"/>
      <c r="G5" s="13" t="s">
        <v>72</v>
      </c>
      <c r="H5" s="13" t="s">
        <v>73</v>
      </c>
      <c r="I5" s="13" t="s">
        <v>92</v>
      </c>
      <c r="J5" s="173"/>
    </row>
    <row r="6" spans="1:10" ht="9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</row>
    <row r="7" spans="1:10" ht="19.5" customHeight="1">
      <c r="A7" s="47" t="s">
        <v>99</v>
      </c>
      <c r="B7" s="47" t="s">
        <v>100</v>
      </c>
      <c r="C7" s="16">
        <v>2110</v>
      </c>
      <c r="D7" s="45">
        <v>64000</v>
      </c>
      <c r="E7" s="45">
        <v>64000</v>
      </c>
      <c r="F7" s="45">
        <v>64000</v>
      </c>
      <c r="G7" s="45"/>
      <c r="H7" s="45"/>
      <c r="I7" s="45"/>
      <c r="J7" s="45"/>
    </row>
    <row r="8" spans="1:10" ht="19.5" customHeight="1">
      <c r="A8" s="48">
        <v>700</v>
      </c>
      <c r="B8" s="48">
        <v>70005</v>
      </c>
      <c r="C8" s="17">
        <v>2110</v>
      </c>
      <c r="D8" s="46">
        <v>11000</v>
      </c>
      <c r="E8" s="46">
        <v>11000</v>
      </c>
      <c r="F8" s="46">
        <v>11000</v>
      </c>
      <c r="G8" s="46"/>
      <c r="H8" s="46"/>
      <c r="I8" s="46"/>
      <c r="J8" s="46"/>
    </row>
    <row r="9" spans="1:10" ht="19.5" customHeight="1">
      <c r="A9" s="17">
        <v>710</v>
      </c>
      <c r="B9" s="17">
        <v>71013</v>
      </c>
      <c r="C9" s="17">
        <v>2110</v>
      </c>
      <c r="D9" s="46">
        <v>102000</v>
      </c>
      <c r="E9" s="46">
        <v>102000</v>
      </c>
      <c r="F9" s="46">
        <v>102000</v>
      </c>
      <c r="G9" s="46"/>
      <c r="H9" s="46"/>
      <c r="I9" s="46"/>
      <c r="J9" s="46"/>
    </row>
    <row r="10" spans="1:10" ht="19.5" customHeight="1">
      <c r="A10" s="17">
        <v>710</v>
      </c>
      <c r="B10" s="17">
        <v>71014</v>
      </c>
      <c r="C10" s="17">
        <v>2110</v>
      </c>
      <c r="D10" s="46">
        <v>30000</v>
      </c>
      <c r="E10" s="46">
        <v>30000</v>
      </c>
      <c r="F10" s="46">
        <v>30000</v>
      </c>
      <c r="G10" s="46"/>
      <c r="H10" s="46"/>
      <c r="I10" s="46"/>
      <c r="J10" s="46"/>
    </row>
    <row r="11" spans="1:10" ht="19.5" customHeight="1">
      <c r="A11" s="17">
        <v>710</v>
      </c>
      <c r="B11" s="17">
        <v>71015</v>
      </c>
      <c r="C11" s="17">
        <v>2110</v>
      </c>
      <c r="D11" s="46">
        <v>175800</v>
      </c>
      <c r="E11" s="46">
        <v>175800</v>
      </c>
      <c r="F11" s="46">
        <v>175800</v>
      </c>
      <c r="G11" s="46">
        <v>134153</v>
      </c>
      <c r="H11" s="46">
        <v>26901</v>
      </c>
      <c r="I11" s="46"/>
      <c r="J11" s="46"/>
    </row>
    <row r="12" spans="1:10" ht="19.5" customHeight="1">
      <c r="A12" s="17">
        <v>750</v>
      </c>
      <c r="B12" s="17">
        <v>75011</v>
      </c>
      <c r="C12" s="17">
        <v>2110</v>
      </c>
      <c r="D12" s="46">
        <v>152000</v>
      </c>
      <c r="E12" s="46">
        <v>152000</v>
      </c>
      <c r="F12" s="46">
        <v>152000</v>
      </c>
      <c r="G12" s="46">
        <v>123552</v>
      </c>
      <c r="H12" s="46">
        <v>24315</v>
      </c>
      <c r="I12" s="46"/>
      <c r="J12" s="46"/>
    </row>
    <row r="13" spans="1:10" ht="19.5" customHeight="1">
      <c r="A13" s="17">
        <v>750</v>
      </c>
      <c r="B13" s="17">
        <v>75045</v>
      </c>
      <c r="C13" s="17">
        <v>2110</v>
      </c>
      <c r="D13" s="46">
        <v>21000</v>
      </c>
      <c r="E13" s="46">
        <v>21000</v>
      </c>
      <c r="F13" s="46">
        <v>21000</v>
      </c>
      <c r="G13" s="46">
        <v>13800</v>
      </c>
      <c r="H13" s="46">
        <v>1075</v>
      </c>
      <c r="I13" s="46"/>
      <c r="J13" s="46"/>
    </row>
    <row r="14" spans="1:10" ht="19.5" customHeight="1">
      <c r="A14" s="17">
        <v>754</v>
      </c>
      <c r="B14" s="17">
        <v>75411</v>
      </c>
      <c r="C14" s="17">
        <v>2110</v>
      </c>
      <c r="D14" s="46">
        <v>3297500</v>
      </c>
      <c r="E14" s="46">
        <v>3297500</v>
      </c>
      <c r="F14" s="46">
        <v>3297500</v>
      </c>
      <c r="G14" s="163">
        <v>2483459</v>
      </c>
      <c r="H14" s="163">
        <v>7488</v>
      </c>
      <c r="I14" s="46"/>
      <c r="J14" s="46"/>
    </row>
    <row r="15" spans="1:10" ht="19.5" customHeight="1">
      <c r="A15" s="17">
        <v>754</v>
      </c>
      <c r="B15" s="17">
        <v>75411</v>
      </c>
      <c r="C15" s="17">
        <v>6410</v>
      </c>
      <c r="D15" s="46">
        <v>900000</v>
      </c>
      <c r="E15" s="46">
        <v>900000</v>
      </c>
      <c r="F15" s="46"/>
      <c r="G15" s="46"/>
      <c r="H15" s="46"/>
      <c r="I15" s="46"/>
      <c r="J15" s="46">
        <v>900000</v>
      </c>
    </row>
    <row r="16" spans="1:10" ht="19.5" customHeight="1">
      <c r="A16" s="17">
        <v>851</v>
      </c>
      <c r="B16" s="17">
        <v>85156</v>
      </c>
      <c r="C16" s="17">
        <v>2110</v>
      </c>
      <c r="D16" s="46">
        <v>1720000</v>
      </c>
      <c r="E16" s="46">
        <v>1720000</v>
      </c>
      <c r="F16" s="46">
        <v>1720000</v>
      </c>
      <c r="G16" s="46"/>
      <c r="H16" s="46"/>
      <c r="I16" s="46"/>
      <c r="J16" s="46"/>
    </row>
    <row r="17" spans="1:10" ht="19.5" customHeight="1">
      <c r="A17" s="17">
        <v>853</v>
      </c>
      <c r="B17" s="17">
        <v>85321</v>
      </c>
      <c r="C17" s="17">
        <v>2110</v>
      </c>
      <c r="D17" s="46">
        <v>70000</v>
      </c>
      <c r="E17" s="46">
        <v>70000</v>
      </c>
      <c r="F17" s="46">
        <v>70000</v>
      </c>
      <c r="G17" s="46">
        <v>57090</v>
      </c>
      <c r="H17" s="46">
        <v>9022</v>
      </c>
      <c r="I17" s="46"/>
      <c r="J17" s="46"/>
    </row>
    <row r="18" spans="1:10" ht="19.5" customHeight="1">
      <c r="A18" s="177" t="s">
        <v>82</v>
      </c>
      <c r="B18" s="178"/>
      <c r="C18" s="179"/>
      <c r="D18" s="49">
        <f>SUM(D7:D17)</f>
        <v>6543300</v>
      </c>
      <c r="E18" s="49">
        <f aca="true" t="shared" si="0" ref="E18:J18">SUM(E7:E17)</f>
        <v>6543300</v>
      </c>
      <c r="F18" s="49">
        <f t="shared" si="0"/>
        <v>5643300</v>
      </c>
      <c r="G18" s="49">
        <f t="shared" si="0"/>
        <v>2812054</v>
      </c>
      <c r="H18" s="49">
        <f t="shared" si="0"/>
        <v>68801</v>
      </c>
      <c r="I18" s="49">
        <f t="shared" si="0"/>
        <v>0</v>
      </c>
      <c r="J18" s="49">
        <f t="shared" si="0"/>
        <v>900000</v>
      </c>
    </row>
    <row r="20" ht="12.75">
      <c r="A20" s="157" t="s">
        <v>265</v>
      </c>
    </row>
    <row r="24" ht="12.75">
      <c r="B24" s="70"/>
    </row>
  </sheetData>
  <mergeCells count="11">
    <mergeCell ref="A18:C18"/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4
do autopoprawki do projektu uchwały Rady Powiatu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I10" sqref="I1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61" t="s">
        <v>269</v>
      </c>
      <c r="B1" s="161"/>
      <c r="C1" s="161"/>
      <c r="D1" s="161"/>
      <c r="E1" s="161"/>
      <c r="F1" s="161"/>
    </row>
    <row r="2" spans="5:6" ht="19.5" customHeight="1">
      <c r="E2" s="6"/>
      <c r="F2" s="6"/>
    </row>
    <row r="3" spans="5:6" ht="19.5" customHeight="1">
      <c r="E3" s="1"/>
      <c r="F3" s="9" t="s">
        <v>38</v>
      </c>
    </row>
    <row r="4" spans="1:6" ht="19.5" customHeight="1">
      <c r="A4" s="12" t="s">
        <v>55</v>
      </c>
      <c r="B4" s="12" t="s">
        <v>2</v>
      </c>
      <c r="C4" s="12" t="s">
        <v>3</v>
      </c>
      <c r="D4" s="12" t="s">
        <v>4</v>
      </c>
      <c r="E4" s="12" t="s">
        <v>39</v>
      </c>
      <c r="F4" s="12" t="s">
        <v>40</v>
      </c>
    </row>
    <row r="5" spans="1:6" s="43" customFormat="1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</row>
    <row r="6" spans="1:6" ht="38.25">
      <c r="A6" s="105" t="s">
        <v>10</v>
      </c>
      <c r="B6" s="105">
        <v>750</v>
      </c>
      <c r="C6" s="105">
        <v>75095</v>
      </c>
      <c r="D6" s="105">
        <v>2310</v>
      </c>
      <c r="E6" s="106" t="s">
        <v>270</v>
      </c>
      <c r="F6" s="107">
        <v>2640</v>
      </c>
    </row>
    <row r="7" spans="1:6" ht="38.25">
      <c r="A7" s="105" t="s">
        <v>11</v>
      </c>
      <c r="B7" s="105">
        <v>851</v>
      </c>
      <c r="C7" s="105">
        <v>85111</v>
      </c>
      <c r="D7" s="105">
        <v>6220</v>
      </c>
      <c r="E7" s="106" t="s">
        <v>278</v>
      </c>
      <c r="F7" s="107">
        <v>800000</v>
      </c>
    </row>
    <row r="8" spans="1:6" ht="51">
      <c r="A8" s="105" t="s">
        <v>12</v>
      </c>
      <c r="B8" s="105">
        <v>852</v>
      </c>
      <c r="C8" s="105">
        <v>85201</v>
      </c>
      <c r="D8" s="105">
        <v>2320</v>
      </c>
      <c r="E8" s="106" t="s">
        <v>262</v>
      </c>
      <c r="F8" s="107">
        <v>200000</v>
      </c>
    </row>
    <row r="9" spans="1:6" ht="51">
      <c r="A9" s="105" t="s">
        <v>1</v>
      </c>
      <c r="B9" s="105">
        <v>852</v>
      </c>
      <c r="C9" s="105">
        <v>85204</v>
      </c>
      <c r="D9" s="105">
        <v>2320</v>
      </c>
      <c r="E9" s="106" t="s">
        <v>263</v>
      </c>
      <c r="F9" s="107">
        <v>80000</v>
      </c>
    </row>
    <row r="10" spans="1:6" ht="30" customHeight="1">
      <c r="A10" s="180" t="s">
        <v>82</v>
      </c>
      <c r="B10" s="181"/>
      <c r="C10" s="181"/>
      <c r="D10" s="181"/>
      <c r="E10" s="182"/>
      <c r="F10" s="104">
        <f>SUM(F6:F9)</f>
        <v>1082640</v>
      </c>
    </row>
    <row r="12" ht="12.75">
      <c r="A12" s="157" t="s">
        <v>265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5
do autopoprawki do projektu uchwały Rady Powiatu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5" t="s">
        <v>98</v>
      </c>
      <c r="B1" s="165"/>
      <c r="C1" s="165"/>
      <c r="D1" s="6"/>
      <c r="E1" s="6"/>
      <c r="F1" s="6"/>
      <c r="G1" s="6"/>
      <c r="H1" s="6"/>
      <c r="I1" s="6"/>
      <c r="J1" s="6"/>
    </row>
    <row r="2" spans="1:7" ht="19.5" customHeight="1">
      <c r="A2" s="165" t="s">
        <v>41</v>
      </c>
      <c r="B2" s="165"/>
      <c r="C2" s="165"/>
      <c r="D2" s="6"/>
      <c r="E2" s="6"/>
      <c r="F2" s="6"/>
      <c r="G2" s="6"/>
    </row>
    <row r="4" ht="12.75">
      <c r="C4" s="9" t="s">
        <v>38</v>
      </c>
    </row>
    <row r="5" spans="1:10" ht="19.5" customHeight="1">
      <c r="A5" s="12" t="s">
        <v>55</v>
      </c>
      <c r="B5" s="12" t="s">
        <v>0</v>
      </c>
      <c r="C5" s="12" t="s">
        <v>53</v>
      </c>
      <c r="D5" s="7"/>
      <c r="E5" s="7"/>
      <c r="F5" s="7"/>
      <c r="G5" s="7"/>
      <c r="H5" s="7"/>
      <c r="I5" s="8"/>
      <c r="J5" s="8"/>
    </row>
    <row r="6" spans="1:10" ht="19.5" customHeight="1">
      <c r="A6" s="18" t="s">
        <v>9</v>
      </c>
      <c r="B6" s="27" t="s">
        <v>58</v>
      </c>
      <c r="C6" s="71">
        <v>138238</v>
      </c>
      <c r="D6" s="7"/>
      <c r="E6" s="7"/>
      <c r="F6" s="7"/>
      <c r="G6" s="7"/>
      <c r="H6" s="7"/>
      <c r="I6" s="8"/>
      <c r="J6" s="8"/>
    </row>
    <row r="7" spans="1:10" ht="19.5" customHeight="1">
      <c r="A7" s="18" t="s">
        <v>13</v>
      </c>
      <c r="B7" s="27" t="s">
        <v>8</v>
      </c>
      <c r="C7" s="71">
        <f>SUM(C8+C9)</f>
        <v>163500</v>
      </c>
      <c r="D7" s="7"/>
      <c r="E7" s="7"/>
      <c r="F7" s="7"/>
      <c r="G7" s="7"/>
      <c r="H7" s="7"/>
      <c r="I7" s="8"/>
      <c r="J7" s="8"/>
    </row>
    <row r="8" spans="1:10" ht="19.5" customHeight="1">
      <c r="A8" s="28" t="s">
        <v>10</v>
      </c>
      <c r="B8" s="29" t="s">
        <v>220</v>
      </c>
      <c r="C8" s="72">
        <v>160000</v>
      </c>
      <c r="D8" s="7"/>
      <c r="E8" s="7"/>
      <c r="F8" s="7"/>
      <c r="G8" s="7"/>
      <c r="H8" s="7"/>
      <c r="I8" s="8"/>
      <c r="J8" s="8"/>
    </row>
    <row r="9" spans="1:10" ht="19.5" customHeight="1">
      <c r="A9" s="22" t="s">
        <v>11</v>
      </c>
      <c r="B9" s="30" t="s">
        <v>221</v>
      </c>
      <c r="C9" s="73">
        <v>3500</v>
      </c>
      <c r="D9" s="7"/>
      <c r="E9" s="7"/>
      <c r="F9" s="7"/>
      <c r="G9" s="7"/>
      <c r="H9" s="7"/>
      <c r="I9" s="8"/>
      <c r="J9" s="8"/>
    </row>
    <row r="10" spans="1:10" ht="19.5" customHeight="1">
      <c r="A10" s="18" t="s">
        <v>14</v>
      </c>
      <c r="B10" s="27" t="s">
        <v>7</v>
      </c>
      <c r="C10" s="71">
        <f>SUM(C11+C18)</f>
        <v>255000</v>
      </c>
      <c r="D10" s="7"/>
      <c r="E10" s="7"/>
      <c r="F10" s="7"/>
      <c r="G10" s="7"/>
      <c r="H10" s="7"/>
      <c r="I10" s="8"/>
      <c r="J10" s="8"/>
    </row>
    <row r="11" spans="1:10" ht="19.5" customHeight="1">
      <c r="A11" s="75" t="s">
        <v>10</v>
      </c>
      <c r="B11" s="76" t="s">
        <v>34</v>
      </c>
      <c r="C11" s="77">
        <f>SUM(C12:C17)</f>
        <v>155000</v>
      </c>
      <c r="D11" s="7"/>
      <c r="E11" s="7"/>
      <c r="F11" s="7"/>
      <c r="G11" s="7"/>
      <c r="H11" s="7"/>
      <c r="I11" s="8"/>
      <c r="J11" s="8"/>
    </row>
    <row r="12" spans="1:10" ht="25.5">
      <c r="A12" s="22"/>
      <c r="B12" s="31" t="s">
        <v>222</v>
      </c>
      <c r="C12" s="73">
        <v>80000</v>
      </c>
      <c r="D12" s="7"/>
      <c r="E12" s="7"/>
      <c r="F12" s="7"/>
      <c r="G12" s="7"/>
      <c r="H12" s="7"/>
      <c r="I12" s="8"/>
      <c r="J12" s="8"/>
    </row>
    <row r="13" spans="1:10" ht="25.5">
      <c r="A13" s="22"/>
      <c r="B13" s="31" t="s">
        <v>223</v>
      </c>
      <c r="C13" s="73">
        <v>30000</v>
      </c>
      <c r="D13" s="7"/>
      <c r="E13" s="7"/>
      <c r="F13" s="7"/>
      <c r="G13" s="7"/>
      <c r="H13" s="7"/>
      <c r="I13" s="8"/>
      <c r="J13" s="8"/>
    </row>
    <row r="14" spans="1:10" ht="15">
      <c r="A14" s="22"/>
      <c r="B14" s="31" t="s">
        <v>224</v>
      </c>
      <c r="C14" s="73">
        <v>5000</v>
      </c>
      <c r="D14" s="7"/>
      <c r="E14" s="7"/>
      <c r="F14" s="7"/>
      <c r="G14" s="7"/>
      <c r="H14" s="7"/>
      <c r="I14" s="8"/>
      <c r="J14" s="8"/>
    </row>
    <row r="15" spans="1:10" ht="15">
      <c r="A15" s="22"/>
      <c r="B15" s="31" t="s">
        <v>225</v>
      </c>
      <c r="C15" s="73">
        <v>10000</v>
      </c>
      <c r="D15" s="7"/>
      <c r="E15" s="7"/>
      <c r="F15" s="7"/>
      <c r="G15" s="7"/>
      <c r="H15" s="7"/>
      <c r="I15" s="8"/>
      <c r="J15" s="8"/>
    </row>
    <row r="16" spans="1:10" ht="15">
      <c r="A16" s="22"/>
      <c r="B16" s="31" t="s">
        <v>226</v>
      </c>
      <c r="C16" s="73">
        <v>20000</v>
      </c>
      <c r="D16" s="7"/>
      <c r="E16" s="7"/>
      <c r="F16" s="7"/>
      <c r="G16" s="7"/>
      <c r="H16" s="7"/>
      <c r="I16" s="8"/>
      <c r="J16" s="8"/>
    </row>
    <row r="17" spans="1:10" ht="25.5">
      <c r="A17" s="22"/>
      <c r="B17" s="31" t="s">
        <v>277</v>
      </c>
      <c r="C17" s="73">
        <v>10000</v>
      </c>
      <c r="D17" s="7"/>
      <c r="E17" s="7"/>
      <c r="F17" s="7"/>
      <c r="G17" s="7"/>
      <c r="H17" s="7"/>
      <c r="I17" s="8"/>
      <c r="J17" s="8"/>
    </row>
    <row r="18" spans="1:10" ht="19.5" customHeight="1">
      <c r="A18" s="78" t="s">
        <v>11</v>
      </c>
      <c r="B18" s="79" t="s">
        <v>36</v>
      </c>
      <c r="C18" s="80">
        <f>SUM(C19:C21)</f>
        <v>100000</v>
      </c>
      <c r="D18" s="7"/>
      <c r="E18" s="7"/>
      <c r="F18" s="7"/>
      <c r="G18" s="7"/>
      <c r="H18" s="7"/>
      <c r="I18" s="8"/>
      <c r="J18" s="8"/>
    </row>
    <row r="19" spans="1:10" ht="19.5" customHeight="1">
      <c r="A19" s="22"/>
      <c r="B19" s="30" t="s">
        <v>227</v>
      </c>
      <c r="C19" s="73">
        <v>20000</v>
      </c>
      <c r="D19" s="7"/>
      <c r="E19" s="7"/>
      <c r="F19" s="7"/>
      <c r="G19" s="7"/>
      <c r="H19" s="7"/>
      <c r="I19" s="8"/>
      <c r="J19" s="8"/>
    </row>
    <row r="20" spans="1:10" ht="38.25">
      <c r="A20" s="22"/>
      <c r="B20" s="31" t="s">
        <v>228</v>
      </c>
      <c r="C20" s="73">
        <v>40000</v>
      </c>
      <c r="D20" s="7"/>
      <c r="E20" s="7"/>
      <c r="F20" s="7"/>
      <c r="G20" s="7"/>
      <c r="H20" s="7"/>
      <c r="I20" s="8"/>
      <c r="J20" s="8"/>
    </row>
    <row r="21" spans="1:10" ht="38.25">
      <c r="A21" s="25"/>
      <c r="B21" s="32" t="s">
        <v>229</v>
      </c>
      <c r="C21" s="74">
        <v>40000</v>
      </c>
      <c r="D21" s="7"/>
      <c r="E21" s="7"/>
      <c r="F21" s="7"/>
      <c r="G21" s="7"/>
      <c r="H21" s="7"/>
      <c r="I21" s="8"/>
      <c r="J21" s="8"/>
    </row>
    <row r="22" spans="1:10" ht="19.5" customHeight="1">
      <c r="A22" s="18" t="s">
        <v>35</v>
      </c>
      <c r="B22" s="27" t="s">
        <v>59</v>
      </c>
      <c r="C22" s="71">
        <v>46738</v>
      </c>
      <c r="D22" s="7"/>
      <c r="E22" s="7"/>
      <c r="F22" s="7"/>
      <c r="G22" s="7"/>
      <c r="H22" s="7"/>
      <c r="I22" s="8"/>
      <c r="J22" s="8"/>
    </row>
    <row r="23" spans="1:10" ht="15">
      <c r="A23" s="157" t="s">
        <v>265</v>
      </c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7"/>
      <c r="B25" s="7"/>
      <c r="C25" s="7"/>
      <c r="D25" s="7"/>
      <c r="E25" s="7"/>
      <c r="F25" s="7"/>
      <c r="G25" s="7"/>
      <c r="H25" s="7"/>
      <c r="I25" s="8"/>
      <c r="J25" s="8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8"/>
    </row>
    <row r="27" spans="1:10" ht="15">
      <c r="A27" s="7"/>
      <c r="B27" s="7"/>
      <c r="C27" s="7"/>
      <c r="D27" s="7"/>
      <c r="E27" s="7"/>
      <c r="F27" s="7"/>
      <c r="G27" s="7"/>
      <c r="H27" s="7"/>
      <c r="I27" s="8"/>
      <c r="J27" s="8"/>
    </row>
    <row r="28" spans="1:10" ht="15">
      <c r="A28" s="7"/>
      <c r="B28" s="7"/>
      <c r="C28" s="7"/>
      <c r="D28" s="7"/>
      <c r="E28" s="7"/>
      <c r="F28" s="7"/>
      <c r="G28" s="7"/>
      <c r="H28" s="7"/>
      <c r="I28" s="8"/>
      <c r="J28" s="8"/>
    </row>
    <row r="29" spans="1:10" ht="1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6
 do autopoprawki do projektu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Stankiewicz</cp:lastModifiedBy>
  <cp:lastPrinted>2007-01-22T10:36:51Z</cp:lastPrinted>
  <dcterms:created xsi:type="dcterms:W3CDTF">1998-12-09T13:02:10Z</dcterms:created>
  <dcterms:modified xsi:type="dcterms:W3CDTF">2007-01-22T10:37:03Z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