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<sst xmlns="http://schemas.openxmlformats.org/spreadsheetml/2006/main" count="145" uniqueCount="73">
  <si>
    <t>Załącznik Nr 2</t>
  </si>
  <si>
    <t>do uchwały Nr …../….../2011</t>
  </si>
  <si>
    <t>Rady Powiatu w Myśliborzu</t>
  </si>
  <si>
    <t>z dnia ………………….. 2011 r.</t>
  </si>
  <si>
    <t xml:space="preserve"> Wykaz przedsięwzięć do WPF na lata 2011-2025</t>
  </si>
  <si>
    <t>Lp.</t>
  </si>
  <si>
    <t>Nazwa i cel</t>
  </si>
  <si>
    <t>jednostka odpowiedzialna lub koordynująca</t>
  </si>
  <si>
    <t>okres realizacji</t>
  </si>
  <si>
    <t>łączne nakłady finansowe</t>
  </si>
  <si>
    <t>limity wydatków w poszczególnych latach</t>
  </si>
  <si>
    <t>Limit zobowiązań</t>
  </si>
  <si>
    <t>od</t>
  </si>
  <si>
    <t>do</t>
  </si>
  <si>
    <t>Przedsięwzięcia ogółem</t>
  </si>
  <si>
    <t>- wydatki bieżące</t>
  </si>
  <si>
    <t>- wydatki majątkowe</t>
  </si>
  <si>
    <t>1.</t>
  </si>
  <si>
    <t>programy, projekty lub zadania (razem)</t>
  </si>
  <si>
    <t>a</t>
  </si>
  <si>
    <t>programy, projekty lub zadania związane z programami realizowanymi z udziałem środków, o których mowa w art. 5 ust. 1 pkt 2 i 3 (razem)</t>
  </si>
  <si>
    <t>1. Termomodernizacja obiektów użyteczności publicznej Powiatu Myśliborskiego</t>
  </si>
  <si>
    <t>Starostwo Powiatowe</t>
  </si>
  <si>
    <t>wydatki majątkowe</t>
  </si>
  <si>
    <t>2. Program Operacyjny Kapitał Ludzki "Mamy potencjał - możemy więcej"</t>
  </si>
  <si>
    <t>Powiatowy Urząd Pracy w Myśliborzu</t>
  </si>
  <si>
    <t>wydatki bieżące</t>
  </si>
  <si>
    <t>3. "Poprawa jakości kształcenia zawodowego w Powiecie Myśliborskim"</t>
  </si>
  <si>
    <t>4. "Uczenie się przez całe życie" Comenius - Partnerskie Projekty Szkół Fundacja Rozwoju Systemu Edukacji</t>
  </si>
  <si>
    <t>Zespół Szkół Ponadgimnazjalnych Nr1, ul. Szosowa  w Barlinku</t>
  </si>
  <si>
    <t>5. Projekt systemowy w ramach Priorytetu VII programu operacyjnego Kapitał ludzki - projekt "Pomocna dłoń"</t>
  </si>
  <si>
    <t>Powiatowe Centrum Pomocy Rodzinie w Myśliborzu</t>
  </si>
  <si>
    <t>6. Projekt systemowy w ramach Priorytetu VI programu operacyjnego Kapitał ludzki - projekt "Piramida kompetencji"</t>
  </si>
  <si>
    <t>b</t>
  </si>
  <si>
    <t>programy, projekty lub zadania związane z umowami partnerstwa publiczno-prywatnego (razem)</t>
  </si>
  <si>
    <t>Program 1 ogółem</t>
  </si>
  <si>
    <t>- wyszczególnienie wydatków na program</t>
  </si>
  <si>
    <t>Program 2 ogółem</t>
  </si>
  <si>
    <t>...</t>
  </si>
  <si>
    <t>c</t>
  </si>
  <si>
    <t>programy, projekty lub zadania - inne niż wymienione w lit. a i b (razem)</t>
  </si>
  <si>
    <t>1. Przebudowa ul. Chojeńskiej w Dębnie</t>
  </si>
  <si>
    <t>2. Budowa chodnika w m. Czerników</t>
  </si>
  <si>
    <t>3. Adaptacja budynku byłej bursy na siedzibę Starostwa Powiatowego i powiatowych jednostek organizacyjnych</t>
  </si>
  <si>
    <t>4.Wymiana dachu na budynku Zespołu Placówek Oświatowo-Wychowawczych "SZKUNER"</t>
  </si>
  <si>
    <t>Zespół Placówek Oświatowo-Wychowawczych "SZKUNER"</t>
  </si>
  <si>
    <t>5. Przebudowa drogi Nowogródek-Karsko-Łubianka</t>
  </si>
  <si>
    <t>6. Modernizacja drogi powiatowej Różańsko-Dyszno z przebudową chodników w Dysznie</t>
  </si>
  <si>
    <t>7. Przebudowa drogi powiatowej w m. Różańsko</t>
  </si>
  <si>
    <t>8. Adaptacja pralni na oddział rehabilitacyjny Szpitala Powiatowego w Dębnie</t>
  </si>
  <si>
    <t>9. Modernizacja drogi powiatowej w miejscowości Boleszkowice od skrzyżowania do drogi krajowej</t>
  </si>
  <si>
    <t>10. Przebudowa drogi powiatowej 2116Z Krzynka-Płonno</t>
  </si>
  <si>
    <t>11. Przebudowa drogi powiatowej Nr2122 Pniów-Chłopowo z budową chodników w Chłopowie</t>
  </si>
  <si>
    <t>12. Modernizacja drogi powiatowej Cychry-Dargomyśl</t>
  </si>
  <si>
    <t>13. Modernizacja budynku B szpitala Powiatowego w Barlinku</t>
  </si>
  <si>
    <t>14. Adaptacja hotelu na oddziały szpitalne Szpitala Powiatowego w Barlinku</t>
  </si>
  <si>
    <t xml:space="preserve">15. Modernizacja drogi powiatowej Nr2135Z i 2139Z w m. Cychry wraz z chodnikiem </t>
  </si>
  <si>
    <t>16. Przebudowa drogi w Mostkowie</t>
  </si>
  <si>
    <t>17. Komputeryzacja Szpitala w Dębnie</t>
  </si>
  <si>
    <t>18. Modernizacja drogi powiatowej Golenice-Czerników</t>
  </si>
  <si>
    <t>19. Przebudowa drogi powiatowej Dębno-Oborzany</t>
  </si>
  <si>
    <t xml:space="preserve">20.Budowa boiska do piłki nożnej przy Zespole Szkół Ponadgimnazjalnych Nr 2 w Barlinku </t>
  </si>
  <si>
    <t>21.Wykonanie elewacji budynku ZSP Nr2 w Barlinku</t>
  </si>
  <si>
    <t>22.Zakup sprzętu medycznego dla Szpitala Powiatowego w Barlinku</t>
  </si>
  <si>
    <t>23.Zakup sprzętu medycznego dla Szpitala Powiatowego w Dębnie</t>
  </si>
  <si>
    <t>24. Modernizacja stacji uzdatniania wody w Szpitalu Powiatowym w Dębnie</t>
  </si>
  <si>
    <t>2.</t>
  </si>
  <si>
    <t>umowy, których realizacja w roku budżetowym i latach następnych jest niezbędna dla zapewnienia ciągłości działania jednostki i których płatności przypadają w okresie dłuższym niż rok</t>
  </si>
  <si>
    <t>Umowa z InterRisk Towarzystwo Ubezpieczeń Spółka Akcyjna Vienna Insurance Group w Warszawie oddział w Szczecinie (ubepieczenie majątku Powiatu)</t>
  </si>
  <si>
    <t>3.</t>
  </si>
  <si>
    <t>gwarancje i poręczenia udzielane przez jednostki samorządu terytorialnego (razem)</t>
  </si>
  <si>
    <t>Umowa 1 ogółem (Barlinek)</t>
  </si>
  <si>
    <t>Umowa 2 ogółem (Dębno)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</si>
</sst>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</numFmts>
  <fonts count="6"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 applyProtection="1">
      <alignment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105"/>
  <sheetViews>
    <sheetView tabSelected="1" workbookViewId="0" topLeftCell="I1">
      <selection activeCell="A1" sqref="A1:IV16384"/>
    </sheetView>
  </sheetViews>
  <sheetFormatPr defaultColWidth="9.140625" defaultRowHeight="12.75"/>
  <cols>
    <col min="1" max="1" width="4.140625" style="1" customWidth="1"/>
    <col min="2" max="2" width="39.8515625" style="2" customWidth="1"/>
    <col min="3" max="3" width="16.57421875" style="2" customWidth="1"/>
    <col min="4" max="4" width="5.8515625" style="2" customWidth="1"/>
    <col min="5" max="5" width="7.00390625" style="1" customWidth="1"/>
    <col min="6" max="6" width="14.140625" style="3" customWidth="1"/>
    <col min="7" max="10" width="10.7109375" style="4" bestFit="1" customWidth="1"/>
    <col min="11" max="21" width="9.8515625" style="4" customWidth="1"/>
    <col min="22" max="22" width="11.140625" style="4" customWidth="1"/>
    <col min="23" max="16384" width="9.140625" style="1" customWidth="1"/>
  </cols>
  <sheetData>
    <row r="1" ht="15">
      <c r="T1" s="5" t="s">
        <v>0</v>
      </c>
    </row>
    <row r="2" ht="15">
      <c r="T2" s="6" t="s">
        <v>1</v>
      </c>
    </row>
    <row r="3" ht="15">
      <c r="T3" s="6" t="s">
        <v>2</v>
      </c>
    </row>
    <row r="4" ht="13.5" customHeight="1">
      <c r="T4" s="6" t="s">
        <v>3</v>
      </c>
    </row>
    <row r="5" spans="1:207" s="8" customFormat="1" ht="21" customHeight="1">
      <c r="A5" s="7" t="s">
        <v>4</v>
      </c>
      <c r="B5" s="7"/>
      <c r="C5" s="7"/>
      <c r="D5" s="7"/>
      <c r="E5" s="7"/>
      <c r="F5" s="7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</row>
    <row r="6" spans="1:207" s="18" customFormat="1" ht="28.5" customHeight="1">
      <c r="A6" s="11" t="s">
        <v>5</v>
      </c>
      <c r="B6" s="12" t="s">
        <v>6</v>
      </c>
      <c r="C6" s="12" t="s">
        <v>7</v>
      </c>
      <c r="D6" s="12" t="s">
        <v>8</v>
      </c>
      <c r="E6" s="12"/>
      <c r="F6" s="13" t="s">
        <v>9</v>
      </c>
      <c r="G6" s="14" t="s">
        <v>10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11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</row>
    <row r="7" spans="1:207" s="24" customFormat="1" ht="12.75">
      <c r="A7" s="11"/>
      <c r="B7" s="12"/>
      <c r="C7" s="12"/>
      <c r="D7" s="19" t="s">
        <v>12</v>
      </c>
      <c r="E7" s="20" t="s">
        <v>13</v>
      </c>
      <c r="F7" s="13"/>
      <c r="G7" s="21">
        <v>2011</v>
      </c>
      <c r="H7" s="21">
        <f aca="true" t="shared" si="0" ref="H7:T7">G7+1</f>
        <v>2012</v>
      </c>
      <c r="I7" s="21">
        <f t="shared" si="0"/>
        <v>2013</v>
      </c>
      <c r="J7" s="21">
        <f t="shared" si="0"/>
        <v>2014</v>
      </c>
      <c r="K7" s="21">
        <f t="shared" si="0"/>
        <v>2015</v>
      </c>
      <c r="L7" s="21">
        <f t="shared" si="0"/>
        <v>2016</v>
      </c>
      <c r="M7" s="21">
        <f t="shared" si="0"/>
        <v>2017</v>
      </c>
      <c r="N7" s="21">
        <f t="shared" si="0"/>
        <v>2018</v>
      </c>
      <c r="O7" s="21">
        <f t="shared" si="0"/>
        <v>2019</v>
      </c>
      <c r="P7" s="21">
        <f t="shared" si="0"/>
        <v>2020</v>
      </c>
      <c r="Q7" s="21">
        <f t="shared" si="0"/>
        <v>2021</v>
      </c>
      <c r="R7" s="21">
        <f t="shared" si="0"/>
        <v>2022</v>
      </c>
      <c r="S7" s="21">
        <f t="shared" si="0"/>
        <v>2023</v>
      </c>
      <c r="T7" s="21">
        <f t="shared" si="0"/>
        <v>2024</v>
      </c>
      <c r="U7" s="21">
        <v>2025</v>
      </c>
      <c r="V7" s="1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22" s="29" customFormat="1" ht="12.75">
      <c r="A8" s="25"/>
      <c r="B8" s="26" t="s">
        <v>14</v>
      </c>
      <c r="C8" s="26"/>
      <c r="D8" s="26"/>
      <c r="E8" s="26"/>
      <c r="F8" s="27">
        <f aca="true" t="shared" si="1" ref="F8:U8">F9+F10</f>
        <v>92954150.05</v>
      </c>
      <c r="G8" s="27">
        <f t="shared" si="1"/>
        <v>12705789.28</v>
      </c>
      <c r="H8" s="27">
        <f t="shared" si="1"/>
        <v>9924255.35</v>
      </c>
      <c r="I8" s="27">
        <f t="shared" si="1"/>
        <v>7766696.6</v>
      </c>
      <c r="J8" s="27">
        <f t="shared" si="1"/>
        <v>6554587.85</v>
      </c>
      <c r="K8" s="27">
        <f t="shared" si="1"/>
        <v>4332394.1</v>
      </c>
      <c r="L8" s="27">
        <f t="shared" si="1"/>
        <v>4147105.35</v>
      </c>
      <c r="M8" s="27">
        <f t="shared" si="1"/>
        <v>4007389.6</v>
      </c>
      <c r="N8" s="27">
        <f t="shared" si="1"/>
        <v>3893871.85</v>
      </c>
      <c r="O8" s="27">
        <f t="shared" si="1"/>
        <v>4561810.1</v>
      </c>
      <c r="P8" s="27">
        <f t="shared" si="1"/>
        <v>4262264.35</v>
      </c>
      <c r="Q8" s="27">
        <f t="shared" si="1"/>
        <v>5780978.42</v>
      </c>
      <c r="R8" s="27">
        <f t="shared" si="1"/>
        <v>6030603</v>
      </c>
      <c r="S8" s="27">
        <f t="shared" si="1"/>
        <v>6440318</v>
      </c>
      <c r="T8" s="27">
        <f t="shared" si="1"/>
        <v>6640684</v>
      </c>
      <c r="U8" s="27">
        <f t="shared" si="1"/>
        <v>7024113</v>
      </c>
      <c r="V8" s="28">
        <f aca="true" t="shared" si="2" ref="V8:V14">SUM(G8:U8)</f>
        <v>94072860.85000001</v>
      </c>
    </row>
    <row r="9" spans="1:22" s="34" customFormat="1" ht="12.75">
      <c r="A9" s="30"/>
      <c r="B9" s="31" t="s">
        <v>15</v>
      </c>
      <c r="C9" s="31"/>
      <c r="D9" s="31"/>
      <c r="E9" s="31"/>
      <c r="F9" s="32">
        <f aca="true" t="shared" si="3" ref="F9:U9">F12+F92+F98</f>
        <v>16664099.049999997</v>
      </c>
      <c r="G9" s="32">
        <f t="shared" si="3"/>
        <v>3755030.28</v>
      </c>
      <c r="H9" s="32">
        <f t="shared" si="3"/>
        <v>2889385.3499999996</v>
      </c>
      <c r="I9" s="32">
        <f t="shared" si="3"/>
        <v>2700443.6</v>
      </c>
      <c r="J9" s="32">
        <f t="shared" si="3"/>
        <v>1490339.85</v>
      </c>
      <c r="K9" s="32">
        <f t="shared" si="3"/>
        <v>1440236.1</v>
      </c>
      <c r="L9" s="32">
        <f t="shared" si="3"/>
        <v>1390132.35</v>
      </c>
      <c r="M9" s="32">
        <f t="shared" si="3"/>
        <v>1340028.6</v>
      </c>
      <c r="N9" s="32">
        <f t="shared" si="3"/>
        <v>1289924.85</v>
      </c>
      <c r="O9" s="32">
        <f t="shared" si="3"/>
        <v>1239821.1</v>
      </c>
      <c r="P9" s="32">
        <f t="shared" si="3"/>
        <v>1189717.35</v>
      </c>
      <c r="Q9" s="32">
        <f t="shared" si="3"/>
        <v>859407.42</v>
      </c>
      <c r="R9" s="32">
        <f t="shared" si="3"/>
        <v>0</v>
      </c>
      <c r="S9" s="32">
        <f t="shared" si="3"/>
        <v>0</v>
      </c>
      <c r="T9" s="32">
        <f t="shared" si="3"/>
        <v>0</v>
      </c>
      <c r="U9" s="32">
        <f t="shared" si="3"/>
        <v>0</v>
      </c>
      <c r="V9" s="33">
        <f t="shared" si="2"/>
        <v>19584466.85</v>
      </c>
    </row>
    <row r="10" spans="1:22" s="34" customFormat="1" ht="12.75">
      <c r="A10" s="30"/>
      <c r="B10" s="31" t="s">
        <v>16</v>
      </c>
      <c r="C10" s="31"/>
      <c r="D10" s="31"/>
      <c r="E10" s="31"/>
      <c r="F10" s="32">
        <f aca="true" t="shared" si="4" ref="F10:U10">F13+F93</f>
        <v>76290051</v>
      </c>
      <c r="G10" s="32">
        <f t="shared" si="4"/>
        <v>8950759</v>
      </c>
      <c r="H10" s="32">
        <f t="shared" si="4"/>
        <v>7034870</v>
      </c>
      <c r="I10" s="32">
        <f t="shared" si="4"/>
        <v>5066253</v>
      </c>
      <c r="J10" s="32">
        <f t="shared" si="4"/>
        <v>5064248</v>
      </c>
      <c r="K10" s="32">
        <f t="shared" si="4"/>
        <v>2892158</v>
      </c>
      <c r="L10" s="32">
        <f t="shared" si="4"/>
        <v>2756973</v>
      </c>
      <c r="M10" s="32">
        <f t="shared" si="4"/>
        <v>2667361</v>
      </c>
      <c r="N10" s="32">
        <f t="shared" si="4"/>
        <v>2603947</v>
      </c>
      <c r="O10" s="32">
        <f t="shared" si="4"/>
        <v>3321989</v>
      </c>
      <c r="P10" s="32">
        <f t="shared" si="4"/>
        <v>3072547</v>
      </c>
      <c r="Q10" s="32">
        <f t="shared" si="4"/>
        <v>4921571</v>
      </c>
      <c r="R10" s="32">
        <f t="shared" si="4"/>
        <v>6030603</v>
      </c>
      <c r="S10" s="32">
        <f t="shared" si="4"/>
        <v>6440318</v>
      </c>
      <c r="T10" s="32">
        <f t="shared" si="4"/>
        <v>6640684</v>
      </c>
      <c r="U10" s="32">
        <f t="shared" si="4"/>
        <v>7024113</v>
      </c>
      <c r="V10" s="33">
        <f t="shared" si="2"/>
        <v>74488394</v>
      </c>
    </row>
    <row r="11" spans="1:22" s="29" customFormat="1" ht="12.75">
      <c r="A11" s="25" t="s">
        <v>17</v>
      </c>
      <c r="B11" s="26" t="s">
        <v>18</v>
      </c>
      <c r="C11" s="26"/>
      <c r="D11" s="26"/>
      <c r="E11" s="26"/>
      <c r="F11" s="27">
        <f aca="true" t="shared" si="5" ref="F11:U11">F12+F13</f>
        <v>77795679</v>
      </c>
      <c r="G11" s="27">
        <f t="shared" si="5"/>
        <v>10963721.8</v>
      </c>
      <c r="H11" s="27">
        <f t="shared" si="5"/>
        <v>8297708</v>
      </c>
      <c r="I11" s="27">
        <f t="shared" si="5"/>
        <v>6226253</v>
      </c>
      <c r="J11" s="27">
        <f t="shared" si="5"/>
        <v>5064248</v>
      </c>
      <c r="K11" s="27">
        <f t="shared" si="5"/>
        <v>2892158</v>
      </c>
      <c r="L11" s="27">
        <f t="shared" si="5"/>
        <v>2756973</v>
      </c>
      <c r="M11" s="27">
        <f t="shared" si="5"/>
        <v>2667361</v>
      </c>
      <c r="N11" s="27">
        <f t="shared" si="5"/>
        <v>2603947</v>
      </c>
      <c r="O11" s="27">
        <f t="shared" si="5"/>
        <v>3321989</v>
      </c>
      <c r="P11" s="27">
        <f t="shared" si="5"/>
        <v>3072547</v>
      </c>
      <c r="Q11" s="27">
        <f t="shared" si="5"/>
        <v>4921571</v>
      </c>
      <c r="R11" s="27">
        <f t="shared" si="5"/>
        <v>6030603</v>
      </c>
      <c r="S11" s="27">
        <f t="shared" si="5"/>
        <v>6440318</v>
      </c>
      <c r="T11" s="27">
        <f t="shared" si="5"/>
        <v>6640684</v>
      </c>
      <c r="U11" s="27">
        <f t="shared" si="5"/>
        <v>7024113</v>
      </c>
      <c r="V11" s="28">
        <f t="shared" si="2"/>
        <v>78924194.8</v>
      </c>
    </row>
    <row r="12" spans="1:22" s="34" customFormat="1" ht="12.75">
      <c r="A12" s="30"/>
      <c r="B12" s="31" t="s">
        <v>15</v>
      </c>
      <c r="C12" s="31"/>
      <c r="D12" s="31"/>
      <c r="E12" s="31"/>
      <c r="F12" s="32">
        <f aca="true" t="shared" si="6" ref="F12:U13">F15+F31+F39</f>
        <v>1505628</v>
      </c>
      <c r="G12" s="32">
        <f t="shared" si="6"/>
        <v>2012962.7999999998</v>
      </c>
      <c r="H12" s="32">
        <f t="shared" si="6"/>
        <v>1262838</v>
      </c>
      <c r="I12" s="32">
        <f t="shared" si="6"/>
        <v>1160000</v>
      </c>
      <c r="J12" s="32">
        <f t="shared" si="6"/>
        <v>0</v>
      </c>
      <c r="K12" s="32">
        <f t="shared" si="6"/>
        <v>0</v>
      </c>
      <c r="L12" s="32">
        <f t="shared" si="6"/>
        <v>0</v>
      </c>
      <c r="M12" s="32">
        <f t="shared" si="6"/>
        <v>0</v>
      </c>
      <c r="N12" s="32">
        <f t="shared" si="6"/>
        <v>0</v>
      </c>
      <c r="O12" s="32">
        <f t="shared" si="6"/>
        <v>0</v>
      </c>
      <c r="P12" s="32">
        <f t="shared" si="6"/>
        <v>0</v>
      </c>
      <c r="Q12" s="32">
        <f t="shared" si="6"/>
        <v>0</v>
      </c>
      <c r="R12" s="32">
        <f t="shared" si="6"/>
        <v>0</v>
      </c>
      <c r="S12" s="32">
        <f t="shared" si="6"/>
        <v>0</v>
      </c>
      <c r="T12" s="32">
        <f t="shared" si="6"/>
        <v>0</v>
      </c>
      <c r="U12" s="32">
        <f t="shared" si="6"/>
        <v>0</v>
      </c>
      <c r="V12" s="33">
        <f t="shared" si="2"/>
        <v>4435800.8</v>
      </c>
    </row>
    <row r="13" spans="1:22" s="34" customFormat="1" ht="12.75">
      <c r="A13" s="30"/>
      <c r="B13" s="31" t="s">
        <v>16</v>
      </c>
      <c r="C13" s="31"/>
      <c r="D13" s="31"/>
      <c r="E13" s="31"/>
      <c r="F13" s="32">
        <f t="shared" si="6"/>
        <v>76290051</v>
      </c>
      <c r="G13" s="32">
        <f t="shared" si="6"/>
        <v>8950759</v>
      </c>
      <c r="H13" s="32">
        <f t="shared" si="6"/>
        <v>7034870</v>
      </c>
      <c r="I13" s="32">
        <f t="shared" si="6"/>
        <v>5066253</v>
      </c>
      <c r="J13" s="32">
        <f t="shared" si="6"/>
        <v>5064248</v>
      </c>
      <c r="K13" s="32">
        <f t="shared" si="6"/>
        <v>2892158</v>
      </c>
      <c r="L13" s="32">
        <f t="shared" si="6"/>
        <v>2756973</v>
      </c>
      <c r="M13" s="32">
        <f t="shared" si="6"/>
        <v>2667361</v>
      </c>
      <c r="N13" s="32">
        <f t="shared" si="6"/>
        <v>2603947</v>
      </c>
      <c r="O13" s="32">
        <f t="shared" si="6"/>
        <v>3321989</v>
      </c>
      <c r="P13" s="32">
        <f t="shared" si="6"/>
        <v>3072547</v>
      </c>
      <c r="Q13" s="32">
        <f t="shared" si="6"/>
        <v>4921571</v>
      </c>
      <c r="R13" s="32">
        <f t="shared" si="6"/>
        <v>6030603</v>
      </c>
      <c r="S13" s="32">
        <f t="shared" si="6"/>
        <v>6440318</v>
      </c>
      <c r="T13" s="32">
        <f t="shared" si="6"/>
        <v>6640684</v>
      </c>
      <c r="U13" s="32">
        <f t="shared" si="6"/>
        <v>7024113</v>
      </c>
      <c r="V13" s="33">
        <f t="shared" si="2"/>
        <v>74488394</v>
      </c>
    </row>
    <row r="14" spans="1:22" s="29" customFormat="1" ht="30" customHeight="1">
      <c r="A14" s="25" t="s">
        <v>19</v>
      </c>
      <c r="B14" s="26" t="s">
        <v>20</v>
      </c>
      <c r="C14" s="26"/>
      <c r="D14" s="26"/>
      <c r="E14" s="26"/>
      <c r="F14" s="27">
        <f aca="true" t="shared" si="7" ref="F14:U14">F15+F16</f>
        <v>10209469</v>
      </c>
      <c r="G14" s="27">
        <f t="shared" si="7"/>
        <v>7967589.8</v>
      </c>
      <c r="H14" s="27">
        <f t="shared" si="7"/>
        <v>4638324</v>
      </c>
      <c r="I14" s="27">
        <f t="shared" si="7"/>
        <v>1160000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0</v>
      </c>
      <c r="R14" s="27">
        <f t="shared" si="7"/>
        <v>0</v>
      </c>
      <c r="S14" s="27">
        <f t="shared" si="7"/>
        <v>0</v>
      </c>
      <c r="T14" s="27">
        <f t="shared" si="7"/>
        <v>0</v>
      </c>
      <c r="U14" s="27">
        <f t="shared" si="7"/>
        <v>0</v>
      </c>
      <c r="V14" s="28">
        <f t="shared" si="2"/>
        <v>13765913.8</v>
      </c>
    </row>
    <row r="15" spans="1:22" s="34" customFormat="1" ht="12.75">
      <c r="A15" s="30"/>
      <c r="B15" s="31" t="s">
        <v>15</v>
      </c>
      <c r="C15" s="31"/>
      <c r="D15" s="31"/>
      <c r="E15" s="31"/>
      <c r="F15" s="35">
        <f>SUM(F20+F22+F25+F29)</f>
        <v>1505628</v>
      </c>
      <c r="G15" s="35">
        <f>SUM(G20+G22+G25+G27+G29)</f>
        <v>2012962.7999999998</v>
      </c>
      <c r="H15" s="35">
        <f>SUM(H20+H22+H25+H27+H29)</f>
        <v>1262838</v>
      </c>
      <c r="I15" s="35">
        <f aca="true" t="shared" si="8" ref="I15:U15">SUM(I20+I22+I25+I27+I29)</f>
        <v>1160000</v>
      </c>
      <c r="J15" s="35">
        <f t="shared" si="8"/>
        <v>0</v>
      </c>
      <c r="K15" s="35">
        <f t="shared" si="8"/>
        <v>0</v>
      </c>
      <c r="L15" s="35">
        <f t="shared" si="8"/>
        <v>0</v>
      </c>
      <c r="M15" s="35">
        <f t="shared" si="8"/>
        <v>0</v>
      </c>
      <c r="N15" s="35">
        <f t="shared" si="8"/>
        <v>0</v>
      </c>
      <c r="O15" s="35">
        <f t="shared" si="8"/>
        <v>0</v>
      </c>
      <c r="P15" s="35">
        <f t="shared" si="8"/>
        <v>0</v>
      </c>
      <c r="Q15" s="35">
        <f t="shared" si="8"/>
        <v>0</v>
      </c>
      <c r="R15" s="35">
        <f t="shared" si="8"/>
        <v>0</v>
      </c>
      <c r="S15" s="35">
        <f t="shared" si="8"/>
        <v>0</v>
      </c>
      <c r="T15" s="35">
        <f t="shared" si="8"/>
        <v>0</v>
      </c>
      <c r="U15" s="35">
        <f t="shared" si="8"/>
        <v>0</v>
      </c>
      <c r="V15" s="35">
        <f>SUM(G15:U15)</f>
        <v>4435800.8</v>
      </c>
    </row>
    <row r="16" spans="1:22" s="34" customFormat="1" ht="12.75">
      <c r="A16" s="30"/>
      <c r="B16" s="36" t="s">
        <v>16</v>
      </c>
      <c r="C16" s="36"/>
      <c r="D16" s="36"/>
      <c r="E16" s="36"/>
      <c r="F16" s="37">
        <f>SUM(F18)</f>
        <v>8703841</v>
      </c>
      <c r="G16" s="37">
        <f>SUM(G18+G23)</f>
        <v>5954627</v>
      </c>
      <c r="H16" s="37">
        <f aca="true" t="shared" si="9" ref="H16:U16">SUM(H18)</f>
        <v>3375486</v>
      </c>
      <c r="I16" s="37">
        <f t="shared" si="9"/>
        <v>0</v>
      </c>
      <c r="J16" s="37">
        <f t="shared" si="9"/>
        <v>0</v>
      </c>
      <c r="K16" s="37">
        <f t="shared" si="9"/>
        <v>0</v>
      </c>
      <c r="L16" s="37">
        <f t="shared" si="9"/>
        <v>0</v>
      </c>
      <c r="M16" s="37">
        <f t="shared" si="9"/>
        <v>0</v>
      </c>
      <c r="N16" s="37">
        <f t="shared" si="9"/>
        <v>0</v>
      </c>
      <c r="O16" s="37">
        <f t="shared" si="9"/>
        <v>0</v>
      </c>
      <c r="P16" s="37">
        <f t="shared" si="9"/>
        <v>0</v>
      </c>
      <c r="Q16" s="37">
        <f t="shared" si="9"/>
        <v>0</v>
      </c>
      <c r="R16" s="37">
        <f t="shared" si="9"/>
        <v>0</v>
      </c>
      <c r="S16" s="37">
        <f t="shared" si="9"/>
        <v>0</v>
      </c>
      <c r="T16" s="37">
        <f t="shared" si="9"/>
        <v>0</v>
      </c>
      <c r="U16" s="37">
        <f t="shared" si="9"/>
        <v>0</v>
      </c>
      <c r="V16" s="33">
        <f>SUM(G16:U16)</f>
        <v>9330113</v>
      </c>
    </row>
    <row r="17" spans="1:22" s="34" customFormat="1" ht="27">
      <c r="A17" s="30"/>
      <c r="B17" s="38" t="s">
        <v>21</v>
      </c>
      <c r="C17" s="39" t="s">
        <v>22</v>
      </c>
      <c r="D17" s="40">
        <v>2009</v>
      </c>
      <c r="E17" s="30">
        <v>2012</v>
      </c>
      <c r="F17" s="33">
        <v>8703841</v>
      </c>
      <c r="G17" s="37">
        <f aca="true" t="shared" si="10" ref="G17:U17">SUM(G18)</f>
        <v>4824385</v>
      </c>
      <c r="H17" s="37">
        <f t="shared" si="10"/>
        <v>3375486</v>
      </c>
      <c r="I17" s="35">
        <f t="shared" si="10"/>
        <v>0</v>
      </c>
      <c r="J17" s="35">
        <f t="shared" si="10"/>
        <v>0</v>
      </c>
      <c r="K17" s="35">
        <f t="shared" si="10"/>
        <v>0</v>
      </c>
      <c r="L17" s="35">
        <f t="shared" si="10"/>
        <v>0</v>
      </c>
      <c r="M17" s="35">
        <f t="shared" si="10"/>
        <v>0</v>
      </c>
      <c r="N17" s="35">
        <f t="shared" si="10"/>
        <v>0</v>
      </c>
      <c r="O17" s="35">
        <f t="shared" si="10"/>
        <v>0</v>
      </c>
      <c r="P17" s="35">
        <f t="shared" si="10"/>
        <v>0</v>
      </c>
      <c r="Q17" s="35">
        <f t="shared" si="10"/>
        <v>0</v>
      </c>
      <c r="R17" s="35">
        <f t="shared" si="10"/>
        <v>0</v>
      </c>
      <c r="S17" s="35">
        <f t="shared" si="10"/>
        <v>0</v>
      </c>
      <c r="T17" s="35">
        <f t="shared" si="10"/>
        <v>0</v>
      </c>
      <c r="U17" s="35">
        <f t="shared" si="10"/>
        <v>0</v>
      </c>
      <c r="V17" s="33">
        <f aca="true" t="shared" si="11" ref="V17:V82">SUM(G17:U17)</f>
        <v>8199871</v>
      </c>
    </row>
    <row r="18" spans="1:22" s="34" customFormat="1" ht="15" customHeight="1">
      <c r="A18" s="30"/>
      <c r="B18" s="41" t="s">
        <v>23</v>
      </c>
      <c r="C18" s="39"/>
      <c r="D18" s="40"/>
      <c r="E18" s="30"/>
      <c r="F18" s="33">
        <v>8703841</v>
      </c>
      <c r="G18" s="37">
        <v>4824385</v>
      </c>
      <c r="H18" s="37">
        <v>3375486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3">
        <f t="shared" si="11"/>
        <v>8199871</v>
      </c>
    </row>
    <row r="19" spans="1:22" s="34" customFormat="1" ht="27">
      <c r="A19" s="30"/>
      <c r="B19" s="38" t="s">
        <v>24</v>
      </c>
      <c r="C19" s="39" t="s">
        <v>25</v>
      </c>
      <c r="D19" s="40">
        <v>2009</v>
      </c>
      <c r="E19" s="30">
        <v>2011</v>
      </c>
      <c r="F19" s="33">
        <v>1234458</v>
      </c>
      <c r="G19" s="37">
        <f>SUM(G20)</f>
        <v>540858.33</v>
      </c>
      <c r="H19" s="37">
        <f aca="true" t="shared" si="12" ref="H19:U19">SUM(H20)</f>
        <v>0</v>
      </c>
      <c r="I19" s="35">
        <f t="shared" si="12"/>
        <v>0</v>
      </c>
      <c r="J19" s="35">
        <f t="shared" si="12"/>
        <v>0</v>
      </c>
      <c r="K19" s="35">
        <f t="shared" si="12"/>
        <v>0</v>
      </c>
      <c r="L19" s="35">
        <f t="shared" si="12"/>
        <v>0</v>
      </c>
      <c r="M19" s="35">
        <f t="shared" si="12"/>
        <v>0</v>
      </c>
      <c r="N19" s="35">
        <f t="shared" si="12"/>
        <v>0</v>
      </c>
      <c r="O19" s="35">
        <f t="shared" si="12"/>
        <v>0</v>
      </c>
      <c r="P19" s="35">
        <f t="shared" si="12"/>
        <v>0</v>
      </c>
      <c r="Q19" s="35">
        <f t="shared" si="12"/>
        <v>0</v>
      </c>
      <c r="R19" s="35">
        <f t="shared" si="12"/>
        <v>0</v>
      </c>
      <c r="S19" s="35">
        <f t="shared" si="12"/>
        <v>0</v>
      </c>
      <c r="T19" s="35">
        <f t="shared" si="12"/>
        <v>0</v>
      </c>
      <c r="U19" s="35">
        <f t="shared" si="12"/>
        <v>0</v>
      </c>
      <c r="V19" s="33">
        <f t="shared" si="11"/>
        <v>540858.33</v>
      </c>
    </row>
    <row r="20" spans="1:22" s="34" customFormat="1" ht="15" customHeight="1">
      <c r="A20" s="30"/>
      <c r="B20" s="41" t="s">
        <v>26</v>
      </c>
      <c r="C20" s="39"/>
      <c r="D20" s="40"/>
      <c r="E20" s="30"/>
      <c r="F20" s="33">
        <v>1234458</v>
      </c>
      <c r="G20" s="37">
        <v>540858.33</v>
      </c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3">
        <f t="shared" si="11"/>
        <v>540858.33</v>
      </c>
    </row>
    <row r="21" spans="1:22" s="34" customFormat="1" ht="27">
      <c r="A21" s="30"/>
      <c r="B21" s="38" t="s">
        <v>27</v>
      </c>
      <c r="C21" s="39" t="s">
        <v>22</v>
      </c>
      <c r="D21" s="42">
        <v>2010</v>
      </c>
      <c r="E21" s="43">
        <v>2011</v>
      </c>
      <c r="F21" s="44">
        <v>1238226</v>
      </c>
      <c r="G21" s="37">
        <f>SUM(G22:G23)</f>
        <v>1142814</v>
      </c>
      <c r="H21" s="37">
        <f aca="true" t="shared" si="13" ref="H21:U21">SUM(H23)</f>
        <v>0</v>
      </c>
      <c r="I21" s="35">
        <f t="shared" si="13"/>
        <v>0</v>
      </c>
      <c r="J21" s="35">
        <f t="shared" si="13"/>
        <v>0</v>
      </c>
      <c r="K21" s="35">
        <f t="shared" si="13"/>
        <v>0</v>
      </c>
      <c r="L21" s="35">
        <f t="shared" si="13"/>
        <v>0</v>
      </c>
      <c r="M21" s="35">
        <f t="shared" si="13"/>
        <v>0</v>
      </c>
      <c r="N21" s="35">
        <f t="shared" si="13"/>
        <v>0</v>
      </c>
      <c r="O21" s="35">
        <f t="shared" si="13"/>
        <v>0</v>
      </c>
      <c r="P21" s="35">
        <f t="shared" si="13"/>
        <v>0</v>
      </c>
      <c r="Q21" s="35">
        <f t="shared" si="13"/>
        <v>0</v>
      </c>
      <c r="R21" s="35">
        <f t="shared" si="13"/>
        <v>0</v>
      </c>
      <c r="S21" s="35">
        <f t="shared" si="13"/>
        <v>0</v>
      </c>
      <c r="T21" s="35">
        <f t="shared" si="13"/>
        <v>0</v>
      </c>
      <c r="U21" s="35">
        <f t="shared" si="13"/>
        <v>0</v>
      </c>
      <c r="V21" s="33">
        <f t="shared" si="11"/>
        <v>1142814</v>
      </c>
    </row>
    <row r="22" spans="1:22" s="34" customFormat="1" ht="15" customHeight="1">
      <c r="A22" s="30"/>
      <c r="B22" s="41" t="s">
        <v>26</v>
      </c>
      <c r="C22" s="39"/>
      <c r="D22" s="45"/>
      <c r="E22" s="46"/>
      <c r="F22" s="47">
        <v>13300</v>
      </c>
      <c r="G22" s="37">
        <v>12572</v>
      </c>
      <c r="H22" s="3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3">
        <f t="shared" si="11"/>
        <v>12572</v>
      </c>
    </row>
    <row r="23" spans="1:22" s="34" customFormat="1" ht="15" customHeight="1">
      <c r="A23" s="30"/>
      <c r="B23" s="41" t="s">
        <v>23</v>
      </c>
      <c r="C23" s="39"/>
      <c r="D23" s="48"/>
      <c r="E23" s="49"/>
      <c r="F23" s="50">
        <v>1224926</v>
      </c>
      <c r="G23" s="37">
        <v>1130242</v>
      </c>
      <c r="H23" s="3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3">
        <f t="shared" si="11"/>
        <v>1130242</v>
      </c>
    </row>
    <row r="24" spans="1:22" s="34" customFormat="1" ht="40.5">
      <c r="A24" s="30"/>
      <c r="B24" s="38" t="s">
        <v>28</v>
      </c>
      <c r="C24" s="39" t="s">
        <v>29</v>
      </c>
      <c r="D24" s="40">
        <v>2010</v>
      </c>
      <c r="E24" s="51">
        <v>2012</v>
      </c>
      <c r="F24" s="52">
        <v>76994</v>
      </c>
      <c r="G24" s="53">
        <f>SUM(G25)</f>
        <v>43474.47</v>
      </c>
      <c r="H24" s="37">
        <f>SUM(H25)</f>
        <v>15400</v>
      </c>
      <c r="I24" s="35">
        <f>SUM(I25)</f>
        <v>0</v>
      </c>
      <c r="J24" s="35">
        <f>SUM(J25)</f>
        <v>0</v>
      </c>
      <c r="K24" s="35">
        <f>SUM(K25)</f>
        <v>0</v>
      </c>
      <c r="L24" s="35">
        <f>SUM(L25)</f>
        <v>0</v>
      </c>
      <c r="M24" s="35">
        <f>SUM(M25)</f>
        <v>0</v>
      </c>
      <c r="N24" s="35">
        <f>SUM(N25)</f>
        <v>0</v>
      </c>
      <c r="O24" s="35">
        <f>SUM(O25)</f>
        <v>0</v>
      </c>
      <c r="P24" s="35">
        <f>SUM(P25)</f>
        <v>0</v>
      </c>
      <c r="Q24" s="35">
        <f>SUM(Q25)</f>
        <v>0</v>
      </c>
      <c r="R24" s="35">
        <f>SUM(R25)</f>
        <v>0</v>
      </c>
      <c r="S24" s="35">
        <f>SUM(S25)</f>
        <v>0</v>
      </c>
      <c r="T24" s="35">
        <f>SUM(T25)</f>
        <v>0</v>
      </c>
      <c r="U24" s="35">
        <f>SUM(U25)</f>
        <v>0</v>
      </c>
      <c r="V24" s="33">
        <f t="shared" si="11"/>
        <v>58874.47</v>
      </c>
    </row>
    <row r="25" spans="1:22" s="34" customFormat="1" ht="15" customHeight="1">
      <c r="A25" s="30"/>
      <c r="B25" s="41" t="s">
        <v>26</v>
      </c>
      <c r="C25" s="39"/>
      <c r="D25" s="40"/>
      <c r="E25" s="51"/>
      <c r="F25" s="52">
        <v>76994</v>
      </c>
      <c r="G25" s="53">
        <v>43474.47</v>
      </c>
      <c r="H25" s="37">
        <v>15400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3">
        <f t="shared" si="11"/>
        <v>58874.47</v>
      </c>
    </row>
    <row r="26" spans="1:22" s="34" customFormat="1" ht="40.5">
      <c r="A26" s="30"/>
      <c r="B26" s="38" t="s">
        <v>30</v>
      </c>
      <c r="C26" s="39" t="s">
        <v>31</v>
      </c>
      <c r="D26" s="40">
        <v>2008</v>
      </c>
      <c r="E26" s="51">
        <v>2013</v>
      </c>
      <c r="F26" s="52">
        <v>5784712</v>
      </c>
      <c r="G26" s="53">
        <v>1322619.5</v>
      </c>
      <c r="H26" s="37">
        <f>SUM(H27)</f>
        <v>1160000</v>
      </c>
      <c r="I26" s="35">
        <f>SUM(I27)</f>
        <v>1160000</v>
      </c>
      <c r="J26" s="35">
        <f>SUM(J27)</f>
        <v>0</v>
      </c>
      <c r="K26" s="35">
        <f>SUM(K27)</f>
        <v>0</v>
      </c>
      <c r="L26" s="35">
        <f>SUM(L27)</f>
        <v>0</v>
      </c>
      <c r="M26" s="35">
        <f>SUM(M27)</f>
        <v>0</v>
      </c>
      <c r="N26" s="35">
        <f>SUM(N27)</f>
        <v>0</v>
      </c>
      <c r="O26" s="35">
        <f>SUM(O27)</f>
        <v>0</v>
      </c>
      <c r="P26" s="35">
        <f>SUM(P27)</f>
        <v>0</v>
      </c>
      <c r="Q26" s="35">
        <f>SUM(Q27)</f>
        <v>0</v>
      </c>
      <c r="R26" s="35">
        <f>SUM(R27)</f>
        <v>0</v>
      </c>
      <c r="S26" s="35">
        <f>SUM(S27)</f>
        <v>0</v>
      </c>
      <c r="T26" s="35">
        <f>SUM(T27)</f>
        <v>0</v>
      </c>
      <c r="U26" s="35">
        <f>SUM(U27)</f>
        <v>0</v>
      </c>
      <c r="V26" s="33">
        <f>SUM(G26:U26)</f>
        <v>3642619.5</v>
      </c>
    </row>
    <row r="27" spans="1:22" s="34" customFormat="1" ht="15" customHeight="1">
      <c r="A27" s="30"/>
      <c r="B27" s="41" t="s">
        <v>26</v>
      </c>
      <c r="C27" s="39"/>
      <c r="D27" s="40"/>
      <c r="E27" s="30"/>
      <c r="F27" s="54">
        <v>5784712</v>
      </c>
      <c r="G27" s="37">
        <v>1322620</v>
      </c>
      <c r="H27" s="37">
        <v>1160000</v>
      </c>
      <c r="I27" s="35">
        <v>1160000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3">
        <f>SUM(G27:U27)</f>
        <v>3642620</v>
      </c>
    </row>
    <row r="28" spans="1:22" s="34" customFormat="1" ht="40.5">
      <c r="A28" s="30"/>
      <c r="B28" s="38" t="s">
        <v>32</v>
      </c>
      <c r="C28" s="39" t="s">
        <v>25</v>
      </c>
      <c r="D28" s="40">
        <v>2011</v>
      </c>
      <c r="E28" s="51">
        <v>2012</v>
      </c>
      <c r="F28" s="37">
        <f>SUM(F29)</f>
        <v>180876</v>
      </c>
      <c r="G28" s="37">
        <f>SUM(G29)</f>
        <v>93438</v>
      </c>
      <c r="H28" s="37">
        <f>SUM(H29)</f>
        <v>87438</v>
      </c>
      <c r="I28" s="35">
        <f>SUM(I29)</f>
        <v>0</v>
      </c>
      <c r="J28" s="35">
        <f>SUM(J29)</f>
        <v>0</v>
      </c>
      <c r="K28" s="35">
        <f>SUM(K29)</f>
        <v>0</v>
      </c>
      <c r="L28" s="35">
        <f>SUM(L29)</f>
        <v>0</v>
      </c>
      <c r="M28" s="35">
        <f>SUM(M29)</f>
        <v>0</v>
      </c>
      <c r="N28" s="35">
        <f>SUM(N29)</f>
        <v>0</v>
      </c>
      <c r="O28" s="35">
        <f>SUM(O29)</f>
        <v>0</v>
      </c>
      <c r="P28" s="35">
        <f>SUM(P29)</f>
        <v>0</v>
      </c>
      <c r="Q28" s="35">
        <f>SUM(Q29)</f>
        <v>0</v>
      </c>
      <c r="R28" s="35">
        <f>SUM(R29)</f>
        <v>0</v>
      </c>
      <c r="S28" s="35">
        <f>SUM(S29)</f>
        <v>0</v>
      </c>
      <c r="T28" s="35">
        <f>SUM(T29)</f>
        <v>0</v>
      </c>
      <c r="U28" s="35">
        <f>SUM(U29)</f>
        <v>0</v>
      </c>
      <c r="V28" s="33">
        <f t="shared" si="11"/>
        <v>180876</v>
      </c>
    </row>
    <row r="29" spans="1:22" s="34" customFormat="1" ht="15" customHeight="1">
      <c r="A29" s="30"/>
      <c r="B29" s="41" t="s">
        <v>26</v>
      </c>
      <c r="C29" s="39"/>
      <c r="D29" s="40"/>
      <c r="E29" s="30"/>
      <c r="F29" s="54">
        <v>180876</v>
      </c>
      <c r="G29" s="37">
        <v>93438</v>
      </c>
      <c r="H29" s="37">
        <v>87438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3">
        <f t="shared" si="11"/>
        <v>180876</v>
      </c>
    </row>
    <row r="30" spans="1:22" s="29" customFormat="1" ht="30" customHeight="1">
      <c r="A30" s="25" t="s">
        <v>33</v>
      </c>
      <c r="B30" s="26" t="s">
        <v>34</v>
      </c>
      <c r="C30" s="26"/>
      <c r="D30" s="26"/>
      <c r="E30" s="26"/>
      <c r="F30" s="27">
        <f aca="true" t="shared" si="14" ref="F30:U30">F31+F32</f>
        <v>0</v>
      </c>
      <c r="G30" s="27">
        <f t="shared" si="14"/>
        <v>0</v>
      </c>
      <c r="H30" s="27">
        <f t="shared" si="14"/>
        <v>0</v>
      </c>
      <c r="I30" s="27">
        <f t="shared" si="14"/>
        <v>0</v>
      </c>
      <c r="J30" s="27">
        <f t="shared" si="14"/>
        <v>0</v>
      </c>
      <c r="K30" s="27">
        <f t="shared" si="14"/>
        <v>0</v>
      </c>
      <c r="L30" s="27">
        <f t="shared" si="14"/>
        <v>0</v>
      </c>
      <c r="M30" s="27">
        <f t="shared" si="14"/>
        <v>0</v>
      </c>
      <c r="N30" s="27">
        <f t="shared" si="14"/>
        <v>0</v>
      </c>
      <c r="O30" s="27">
        <f t="shared" si="14"/>
        <v>0</v>
      </c>
      <c r="P30" s="27">
        <f t="shared" si="14"/>
        <v>0</v>
      </c>
      <c r="Q30" s="27">
        <f t="shared" si="14"/>
        <v>0</v>
      </c>
      <c r="R30" s="27">
        <f t="shared" si="14"/>
        <v>0</v>
      </c>
      <c r="S30" s="27">
        <f t="shared" si="14"/>
        <v>0</v>
      </c>
      <c r="T30" s="27">
        <f t="shared" si="14"/>
        <v>0</v>
      </c>
      <c r="U30" s="27">
        <f t="shared" si="14"/>
        <v>0</v>
      </c>
      <c r="V30" s="33">
        <f t="shared" si="11"/>
        <v>0</v>
      </c>
    </row>
    <row r="31" spans="1:22" s="34" customFormat="1" ht="12.75">
      <c r="A31" s="30"/>
      <c r="B31" s="31" t="s">
        <v>15</v>
      </c>
      <c r="C31" s="31"/>
      <c r="D31" s="31"/>
      <c r="E31" s="31"/>
      <c r="F31" s="3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3"/>
    </row>
    <row r="32" spans="1:22" s="34" customFormat="1" ht="12.75">
      <c r="A32" s="30"/>
      <c r="B32" s="31" t="s">
        <v>16</v>
      </c>
      <c r="C32" s="31"/>
      <c r="D32" s="31"/>
      <c r="E32" s="31"/>
      <c r="F32" s="3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3"/>
    </row>
    <row r="33" spans="1:22" s="34" customFormat="1" ht="12.75" hidden="1">
      <c r="A33" s="30"/>
      <c r="B33" s="40" t="s">
        <v>35</v>
      </c>
      <c r="C33" s="55"/>
      <c r="D33" s="40"/>
      <c r="E33" s="30"/>
      <c r="F33" s="3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3">
        <f t="shared" si="11"/>
        <v>0</v>
      </c>
    </row>
    <row r="34" spans="1:22" s="34" customFormat="1" ht="15" customHeight="1" hidden="1">
      <c r="A34" s="30"/>
      <c r="B34" s="40" t="s">
        <v>36</v>
      </c>
      <c r="C34" s="55"/>
      <c r="D34" s="40"/>
      <c r="E34" s="30"/>
      <c r="F34" s="3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3">
        <f t="shared" si="11"/>
        <v>0</v>
      </c>
    </row>
    <row r="35" spans="1:22" s="34" customFormat="1" ht="12.75" hidden="1">
      <c r="A35" s="30"/>
      <c r="B35" s="40" t="s">
        <v>37</v>
      </c>
      <c r="C35" s="55"/>
      <c r="D35" s="40"/>
      <c r="E35" s="30"/>
      <c r="F35" s="32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3">
        <f t="shared" si="11"/>
        <v>0</v>
      </c>
    </row>
    <row r="36" spans="1:22" s="34" customFormat="1" ht="15" customHeight="1" hidden="1">
      <c r="A36" s="30"/>
      <c r="B36" s="40" t="s">
        <v>36</v>
      </c>
      <c r="C36" s="55"/>
      <c r="D36" s="40"/>
      <c r="E36" s="30"/>
      <c r="F36" s="32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3">
        <f t="shared" si="11"/>
        <v>0</v>
      </c>
    </row>
    <row r="37" spans="1:22" s="34" customFormat="1" ht="15" customHeight="1" hidden="1">
      <c r="A37" s="30"/>
      <c r="B37" s="40" t="s">
        <v>38</v>
      </c>
      <c r="C37" s="56"/>
      <c r="D37" s="40"/>
      <c r="E37" s="30"/>
      <c r="F37" s="32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3">
        <f t="shared" si="11"/>
        <v>0</v>
      </c>
    </row>
    <row r="38" spans="1:22" s="29" customFormat="1" ht="30" customHeight="1">
      <c r="A38" s="25" t="s">
        <v>39</v>
      </c>
      <c r="B38" s="26" t="s">
        <v>40</v>
      </c>
      <c r="C38" s="26"/>
      <c r="D38" s="26"/>
      <c r="E38" s="26"/>
      <c r="F38" s="28">
        <f aca="true" t="shared" si="15" ref="F38:U38">F39+F40</f>
        <v>67586210</v>
      </c>
      <c r="G38" s="27">
        <f t="shared" si="15"/>
        <v>2996132</v>
      </c>
      <c r="H38" s="27">
        <f t="shared" si="15"/>
        <v>3659384</v>
      </c>
      <c r="I38" s="27">
        <f t="shared" si="15"/>
        <v>5066253</v>
      </c>
      <c r="J38" s="27">
        <f t="shared" si="15"/>
        <v>5064248</v>
      </c>
      <c r="K38" s="27">
        <f t="shared" si="15"/>
        <v>2892158</v>
      </c>
      <c r="L38" s="27">
        <f t="shared" si="15"/>
        <v>2756973</v>
      </c>
      <c r="M38" s="27">
        <f t="shared" si="15"/>
        <v>2667361</v>
      </c>
      <c r="N38" s="27">
        <f t="shared" si="15"/>
        <v>2603947</v>
      </c>
      <c r="O38" s="27">
        <f t="shared" si="15"/>
        <v>3321989</v>
      </c>
      <c r="P38" s="27">
        <f t="shared" si="15"/>
        <v>3072547</v>
      </c>
      <c r="Q38" s="27">
        <f t="shared" si="15"/>
        <v>4921571</v>
      </c>
      <c r="R38" s="27">
        <f t="shared" si="15"/>
        <v>6030603</v>
      </c>
      <c r="S38" s="27">
        <f t="shared" si="15"/>
        <v>6440318</v>
      </c>
      <c r="T38" s="27">
        <f t="shared" si="15"/>
        <v>6640684</v>
      </c>
      <c r="U38" s="27">
        <f t="shared" si="15"/>
        <v>7024113</v>
      </c>
      <c r="V38" s="28">
        <f t="shared" si="11"/>
        <v>65158281</v>
      </c>
    </row>
    <row r="39" spans="1:22" s="34" customFormat="1" ht="12.75">
      <c r="A39" s="30"/>
      <c r="B39" s="31" t="s">
        <v>15</v>
      </c>
      <c r="C39" s="31"/>
      <c r="D39" s="31"/>
      <c r="E39" s="31"/>
      <c r="F39" s="32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3">
        <f t="shared" si="11"/>
        <v>0</v>
      </c>
    </row>
    <row r="40" spans="1:22" s="34" customFormat="1" ht="12.75">
      <c r="A40" s="30"/>
      <c r="B40" s="31" t="s">
        <v>16</v>
      </c>
      <c r="C40" s="31"/>
      <c r="D40" s="31"/>
      <c r="E40" s="31"/>
      <c r="F40" s="33">
        <f>SUM(F41+F43+F45+F47+F49+F51+F53+F55+F57+F59+F61+F63+F67+F69+F71+F77+F79+F81+F83+F85+F87+F89+F73+F75)</f>
        <v>67586210</v>
      </c>
      <c r="G40" s="32">
        <f>SUM(G41+G43+G45+G47+G49+G51+G53+G55+G57+G59+G61+G63+G65+G67+G69+G71+G73+G75+G77+G79+G81+G83+G85+G87)</f>
        <v>2996132</v>
      </c>
      <c r="H40" s="32">
        <f aca="true" t="shared" si="16" ref="H40:U40">SUM(H41+H43+H45+H47+H49+H51+H53+H55+H57+H59+H61+H63+H65+H67+H69+H71+H73+H75+H77+H79+H81+H83+H85+H87)</f>
        <v>3659384</v>
      </c>
      <c r="I40" s="32">
        <f t="shared" si="16"/>
        <v>5066253</v>
      </c>
      <c r="J40" s="32">
        <f t="shared" si="16"/>
        <v>5064248</v>
      </c>
      <c r="K40" s="32">
        <f t="shared" si="16"/>
        <v>2892158</v>
      </c>
      <c r="L40" s="32">
        <f t="shared" si="16"/>
        <v>2756973</v>
      </c>
      <c r="M40" s="32">
        <f t="shared" si="16"/>
        <v>2667361</v>
      </c>
      <c r="N40" s="32">
        <f t="shared" si="16"/>
        <v>2603947</v>
      </c>
      <c r="O40" s="32">
        <f t="shared" si="16"/>
        <v>3321989</v>
      </c>
      <c r="P40" s="32">
        <f t="shared" si="16"/>
        <v>3072547</v>
      </c>
      <c r="Q40" s="32">
        <f t="shared" si="16"/>
        <v>4921571</v>
      </c>
      <c r="R40" s="32">
        <f t="shared" si="16"/>
        <v>6030603</v>
      </c>
      <c r="S40" s="32">
        <f t="shared" si="16"/>
        <v>6440318</v>
      </c>
      <c r="T40" s="32">
        <f t="shared" si="16"/>
        <v>6640684</v>
      </c>
      <c r="U40" s="32">
        <f t="shared" si="16"/>
        <v>7024113</v>
      </c>
      <c r="V40" s="33">
        <f t="shared" si="11"/>
        <v>65158281</v>
      </c>
    </row>
    <row r="41" spans="1:22" s="34" customFormat="1" ht="13.5">
      <c r="A41" s="30"/>
      <c r="B41" s="57" t="s">
        <v>41</v>
      </c>
      <c r="C41" s="39" t="s">
        <v>22</v>
      </c>
      <c r="D41" s="40">
        <v>2011</v>
      </c>
      <c r="E41" s="30">
        <v>2011</v>
      </c>
      <c r="F41" s="33">
        <v>1815000</v>
      </c>
      <c r="G41" s="33">
        <v>1815000</v>
      </c>
      <c r="H41" s="3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3">
        <f t="shared" si="11"/>
        <v>1815000</v>
      </c>
    </row>
    <row r="42" spans="1:22" s="34" customFormat="1" ht="15" customHeight="1">
      <c r="A42" s="30"/>
      <c r="B42" s="41" t="s">
        <v>23</v>
      </c>
      <c r="C42" s="39"/>
      <c r="D42" s="40"/>
      <c r="E42" s="30"/>
      <c r="F42" s="33"/>
      <c r="G42" s="33">
        <v>1815000</v>
      </c>
      <c r="H42" s="3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3">
        <f t="shared" si="11"/>
        <v>1815000</v>
      </c>
    </row>
    <row r="43" spans="1:22" s="34" customFormat="1" ht="13.5">
      <c r="A43" s="30"/>
      <c r="B43" s="57" t="s">
        <v>42</v>
      </c>
      <c r="C43" s="39" t="s">
        <v>22</v>
      </c>
      <c r="D43" s="40">
        <v>2012</v>
      </c>
      <c r="E43" s="30">
        <v>2012</v>
      </c>
      <c r="F43" s="33">
        <v>170000</v>
      </c>
      <c r="G43" s="37">
        <f>SUM(G44)</f>
        <v>0</v>
      </c>
      <c r="H43" s="37">
        <f>SUM(H44)</f>
        <v>170000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3">
        <f t="shared" si="11"/>
        <v>170000</v>
      </c>
    </row>
    <row r="44" spans="1:22" s="34" customFormat="1" ht="15" customHeight="1">
      <c r="A44" s="30"/>
      <c r="B44" s="41" t="s">
        <v>23</v>
      </c>
      <c r="C44" s="39"/>
      <c r="D44" s="40"/>
      <c r="E44" s="30"/>
      <c r="F44" s="32"/>
      <c r="G44" s="37"/>
      <c r="H44" s="37">
        <v>170000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3">
        <f t="shared" si="11"/>
        <v>170000</v>
      </c>
    </row>
    <row r="45" spans="1:22" s="34" customFormat="1" ht="40.5">
      <c r="A45" s="30"/>
      <c r="B45" s="38" t="s">
        <v>43</v>
      </c>
      <c r="C45" s="39" t="s">
        <v>22</v>
      </c>
      <c r="D45" s="40">
        <v>2010</v>
      </c>
      <c r="E45" s="30">
        <v>2011</v>
      </c>
      <c r="F45" s="33">
        <v>8500000</v>
      </c>
      <c r="G45" s="37">
        <f>SUM(G46)</f>
        <v>1050000</v>
      </c>
      <c r="H45" s="37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3">
        <f t="shared" si="11"/>
        <v>1050000</v>
      </c>
    </row>
    <row r="46" spans="1:22" s="34" customFormat="1" ht="15" customHeight="1">
      <c r="A46" s="30"/>
      <c r="B46" s="41" t="s">
        <v>23</v>
      </c>
      <c r="C46" s="39"/>
      <c r="D46" s="40"/>
      <c r="E46" s="30"/>
      <c r="F46" s="32"/>
      <c r="G46" s="37">
        <v>1050000</v>
      </c>
      <c r="H46" s="37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3">
        <f t="shared" si="11"/>
        <v>1050000</v>
      </c>
    </row>
    <row r="47" spans="1:22" s="34" customFormat="1" ht="40.5">
      <c r="A47" s="30"/>
      <c r="B47" s="38" t="s">
        <v>44</v>
      </c>
      <c r="C47" s="39" t="s">
        <v>45</v>
      </c>
      <c r="D47" s="40">
        <v>2011</v>
      </c>
      <c r="E47" s="30">
        <v>2011</v>
      </c>
      <c r="F47" s="33">
        <v>131132</v>
      </c>
      <c r="G47" s="37">
        <f>SUM(G48)</f>
        <v>131132</v>
      </c>
      <c r="H47" s="37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3">
        <f t="shared" si="11"/>
        <v>131132</v>
      </c>
    </row>
    <row r="48" spans="1:22" s="34" customFormat="1" ht="17.25" customHeight="1">
      <c r="A48" s="30"/>
      <c r="B48" s="41" t="s">
        <v>23</v>
      </c>
      <c r="C48" s="39"/>
      <c r="D48" s="40"/>
      <c r="E48" s="30"/>
      <c r="F48" s="32"/>
      <c r="G48" s="37">
        <v>131132</v>
      </c>
      <c r="H48" s="37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3">
        <f t="shared" si="11"/>
        <v>131132</v>
      </c>
    </row>
    <row r="49" spans="1:22" s="34" customFormat="1" ht="27">
      <c r="A49" s="30"/>
      <c r="B49" s="38" t="s">
        <v>46</v>
      </c>
      <c r="C49" s="39" t="s">
        <v>22</v>
      </c>
      <c r="D49" s="40">
        <v>2012</v>
      </c>
      <c r="E49" s="30">
        <v>2013</v>
      </c>
      <c r="F49" s="33">
        <f aca="true" t="shared" si="17" ref="F49:F88">SUM(G49:U49)</f>
        <v>6872000</v>
      </c>
      <c r="G49" s="37">
        <f aca="true" t="shared" si="18" ref="G49:U49">SUM(G50)</f>
        <v>0</v>
      </c>
      <c r="H49" s="37">
        <f t="shared" si="18"/>
        <v>3489384</v>
      </c>
      <c r="I49" s="37">
        <f t="shared" si="18"/>
        <v>3382616</v>
      </c>
      <c r="J49" s="37">
        <f t="shared" si="18"/>
        <v>0</v>
      </c>
      <c r="K49" s="37">
        <f t="shared" si="18"/>
        <v>0</v>
      </c>
      <c r="L49" s="37">
        <f t="shared" si="18"/>
        <v>0</v>
      </c>
      <c r="M49" s="37">
        <f t="shared" si="18"/>
        <v>0</v>
      </c>
      <c r="N49" s="37">
        <f t="shared" si="18"/>
        <v>0</v>
      </c>
      <c r="O49" s="37">
        <f t="shared" si="18"/>
        <v>0</v>
      </c>
      <c r="P49" s="37">
        <f t="shared" si="18"/>
        <v>0</v>
      </c>
      <c r="Q49" s="37">
        <f t="shared" si="18"/>
        <v>0</v>
      </c>
      <c r="R49" s="37">
        <f t="shared" si="18"/>
        <v>0</v>
      </c>
      <c r="S49" s="37">
        <f t="shared" si="18"/>
        <v>0</v>
      </c>
      <c r="T49" s="37">
        <f t="shared" si="18"/>
        <v>0</v>
      </c>
      <c r="U49" s="37">
        <f t="shared" si="18"/>
        <v>0</v>
      </c>
      <c r="V49" s="33">
        <f t="shared" si="11"/>
        <v>6872000</v>
      </c>
    </row>
    <row r="50" spans="1:22" s="34" customFormat="1" ht="12.75">
      <c r="A50" s="30"/>
      <c r="B50" s="41" t="s">
        <v>23</v>
      </c>
      <c r="C50" s="39"/>
      <c r="D50" s="40"/>
      <c r="E50" s="30"/>
      <c r="F50" s="33">
        <f t="shared" si="17"/>
        <v>6872000</v>
      </c>
      <c r="G50" s="37"/>
      <c r="H50" s="37">
        <v>3489384</v>
      </c>
      <c r="I50" s="35">
        <v>3382616</v>
      </c>
      <c r="J50" s="35">
        <v>0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3">
        <f t="shared" si="11"/>
        <v>6872000</v>
      </c>
    </row>
    <row r="51" spans="1:22" s="34" customFormat="1" ht="27">
      <c r="A51" s="30"/>
      <c r="B51" s="38" t="s">
        <v>47</v>
      </c>
      <c r="C51" s="39" t="s">
        <v>22</v>
      </c>
      <c r="D51" s="40">
        <v>2013</v>
      </c>
      <c r="E51" s="30">
        <v>2014</v>
      </c>
      <c r="F51" s="33">
        <f t="shared" si="17"/>
        <v>3500000</v>
      </c>
      <c r="G51" s="37">
        <f aca="true" t="shared" si="19" ref="G51:U51">SUM(G52)</f>
        <v>0</v>
      </c>
      <c r="H51" s="37">
        <f t="shared" si="19"/>
        <v>0</v>
      </c>
      <c r="I51" s="37">
        <f t="shared" si="19"/>
        <v>1683637</v>
      </c>
      <c r="J51" s="37">
        <f t="shared" si="19"/>
        <v>1816363</v>
      </c>
      <c r="K51" s="37">
        <f t="shared" si="19"/>
        <v>0</v>
      </c>
      <c r="L51" s="37">
        <f t="shared" si="19"/>
        <v>0</v>
      </c>
      <c r="M51" s="37">
        <f t="shared" si="19"/>
        <v>0</v>
      </c>
      <c r="N51" s="37">
        <f t="shared" si="19"/>
        <v>0</v>
      </c>
      <c r="O51" s="37">
        <f t="shared" si="19"/>
        <v>0</v>
      </c>
      <c r="P51" s="37">
        <f t="shared" si="19"/>
        <v>0</v>
      </c>
      <c r="Q51" s="37">
        <f t="shared" si="19"/>
        <v>0</v>
      </c>
      <c r="R51" s="37">
        <f t="shared" si="19"/>
        <v>0</v>
      </c>
      <c r="S51" s="37">
        <f t="shared" si="19"/>
        <v>0</v>
      </c>
      <c r="T51" s="37">
        <f t="shared" si="19"/>
        <v>0</v>
      </c>
      <c r="U51" s="37">
        <f t="shared" si="19"/>
        <v>0</v>
      </c>
      <c r="V51" s="33">
        <f t="shared" si="11"/>
        <v>3500000</v>
      </c>
    </row>
    <row r="52" spans="1:22" s="34" customFormat="1" ht="12.75">
      <c r="A52" s="30"/>
      <c r="B52" s="41" t="s">
        <v>23</v>
      </c>
      <c r="C52" s="39"/>
      <c r="D52" s="40"/>
      <c r="E52" s="30"/>
      <c r="F52" s="33">
        <f t="shared" si="17"/>
        <v>3500000</v>
      </c>
      <c r="G52" s="37"/>
      <c r="H52" s="37"/>
      <c r="I52" s="35">
        <v>1683637</v>
      </c>
      <c r="J52" s="35">
        <v>1816363</v>
      </c>
      <c r="K52" s="35">
        <v>0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3">
        <f t="shared" si="11"/>
        <v>3500000</v>
      </c>
    </row>
    <row r="53" spans="1:22" s="34" customFormat="1" ht="27">
      <c r="A53" s="30"/>
      <c r="B53" s="38" t="s">
        <v>48</v>
      </c>
      <c r="C53" s="39" t="s">
        <v>22</v>
      </c>
      <c r="D53" s="40">
        <v>2014</v>
      </c>
      <c r="E53" s="30">
        <v>2014</v>
      </c>
      <c r="F53" s="33">
        <f t="shared" si="17"/>
        <v>2707912</v>
      </c>
      <c r="G53" s="37">
        <f aca="true" t="shared" si="20" ref="G53:U53">SUM(G54)</f>
        <v>0</v>
      </c>
      <c r="H53" s="37">
        <f t="shared" si="20"/>
        <v>0</v>
      </c>
      <c r="I53" s="37">
        <f t="shared" si="20"/>
        <v>0</v>
      </c>
      <c r="J53" s="37">
        <f t="shared" si="20"/>
        <v>2707912</v>
      </c>
      <c r="K53" s="37">
        <f t="shared" si="20"/>
        <v>0</v>
      </c>
      <c r="L53" s="37">
        <f t="shared" si="20"/>
        <v>0</v>
      </c>
      <c r="M53" s="37">
        <f t="shared" si="20"/>
        <v>0</v>
      </c>
      <c r="N53" s="37">
        <f t="shared" si="20"/>
        <v>0</v>
      </c>
      <c r="O53" s="37">
        <f t="shared" si="20"/>
        <v>0</v>
      </c>
      <c r="P53" s="37">
        <f t="shared" si="20"/>
        <v>0</v>
      </c>
      <c r="Q53" s="37">
        <f t="shared" si="20"/>
        <v>0</v>
      </c>
      <c r="R53" s="37">
        <f t="shared" si="20"/>
        <v>0</v>
      </c>
      <c r="S53" s="37">
        <f t="shared" si="20"/>
        <v>0</v>
      </c>
      <c r="T53" s="37">
        <f t="shared" si="20"/>
        <v>0</v>
      </c>
      <c r="U53" s="37">
        <f t="shared" si="20"/>
        <v>0</v>
      </c>
      <c r="V53" s="33">
        <f t="shared" si="11"/>
        <v>2707912</v>
      </c>
    </row>
    <row r="54" spans="1:22" s="34" customFormat="1" ht="12.75">
      <c r="A54" s="30"/>
      <c r="B54" s="41" t="s">
        <v>23</v>
      </c>
      <c r="C54" s="39"/>
      <c r="D54" s="40"/>
      <c r="E54" s="30"/>
      <c r="F54" s="33">
        <f t="shared" si="17"/>
        <v>2707912</v>
      </c>
      <c r="G54" s="37"/>
      <c r="H54" s="37"/>
      <c r="I54" s="35"/>
      <c r="J54" s="35">
        <v>2707912</v>
      </c>
      <c r="K54" s="35"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3">
        <f t="shared" si="11"/>
        <v>2707912</v>
      </c>
    </row>
    <row r="55" spans="1:22" s="34" customFormat="1" ht="27">
      <c r="A55" s="30"/>
      <c r="B55" s="38" t="s">
        <v>49</v>
      </c>
      <c r="C55" s="39" t="s">
        <v>22</v>
      </c>
      <c r="D55" s="40">
        <v>2014</v>
      </c>
      <c r="E55" s="30">
        <v>2017</v>
      </c>
      <c r="F55" s="33">
        <f t="shared" si="17"/>
        <v>7133422</v>
      </c>
      <c r="G55" s="37">
        <f aca="true" t="shared" si="21" ref="G55:U55">SUM(G56)</f>
        <v>0</v>
      </c>
      <c r="H55" s="37">
        <f t="shared" si="21"/>
        <v>0</v>
      </c>
      <c r="I55" s="37">
        <f t="shared" si="21"/>
        <v>0</v>
      </c>
      <c r="J55" s="37">
        <f t="shared" si="21"/>
        <v>539973</v>
      </c>
      <c r="K55" s="37">
        <f t="shared" si="21"/>
        <v>2892158</v>
      </c>
      <c r="L55" s="37">
        <f t="shared" si="21"/>
        <v>2756973</v>
      </c>
      <c r="M55" s="37">
        <f t="shared" si="21"/>
        <v>944318</v>
      </c>
      <c r="N55" s="37">
        <f t="shared" si="21"/>
        <v>0</v>
      </c>
      <c r="O55" s="37">
        <f t="shared" si="21"/>
        <v>0</v>
      </c>
      <c r="P55" s="37">
        <f t="shared" si="21"/>
        <v>0</v>
      </c>
      <c r="Q55" s="37">
        <f t="shared" si="21"/>
        <v>0</v>
      </c>
      <c r="R55" s="37">
        <f t="shared" si="21"/>
        <v>0</v>
      </c>
      <c r="S55" s="37">
        <f t="shared" si="21"/>
        <v>0</v>
      </c>
      <c r="T55" s="37">
        <f t="shared" si="21"/>
        <v>0</v>
      </c>
      <c r="U55" s="37">
        <f t="shared" si="21"/>
        <v>0</v>
      </c>
      <c r="V55" s="33">
        <f t="shared" si="11"/>
        <v>7133422</v>
      </c>
    </row>
    <row r="56" spans="1:22" s="34" customFormat="1" ht="12.75">
      <c r="A56" s="30"/>
      <c r="B56" s="41" t="s">
        <v>23</v>
      </c>
      <c r="C56" s="39"/>
      <c r="D56" s="40"/>
      <c r="E56" s="30"/>
      <c r="F56" s="33">
        <f t="shared" si="17"/>
        <v>7133422</v>
      </c>
      <c r="G56" s="37"/>
      <c r="H56" s="37"/>
      <c r="I56" s="35"/>
      <c r="J56" s="35">
        <v>539973</v>
      </c>
      <c r="K56" s="35">
        <v>2892158</v>
      </c>
      <c r="L56" s="35">
        <v>2756973</v>
      </c>
      <c r="M56" s="35">
        <v>944318</v>
      </c>
      <c r="N56" s="35"/>
      <c r="O56" s="35"/>
      <c r="P56" s="35"/>
      <c r="Q56" s="35"/>
      <c r="R56" s="35"/>
      <c r="S56" s="35"/>
      <c r="T56" s="35"/>
      <c r="U56" s="35"/>
      <c r="V56" s="33">
        <f t="shared" si="11"/>
        <v>7133422</v>
      </c>
    </row>
    <row r="57" spans="1:22" s="34" customFormat="1" ht="40.5">
      <c r="A57" s="30"/>
      <c r="B57" s="38" t="s">
        <v>50</v>
      </c>
      <c r="C57" s="39" t="s">
        <v>22</v>
      </c>
      <c r="D57" s="40">
        <v>2017</v>
      </c>
      <c r="E57" s="30">
        <v>2017</v>
      </c>
      <c r="F57" s="33">
        <f t="shared" si="17"/>
        <v>1010432</v>
      </c>
      <c r="G57" s="37">
        <f aca="true" t="shared" si="22" ref="G57:U57">SUM(G58)</f>
        <v>0</v>
      </c>
      <c r="H57" s="37">
        <f t="shared" si="22"/>
        <v>0</v>
      </c>
      <c r="I57" s="37">
        <f t="shared" si="22"/>
        <v>0</v>
      </c>
      <c r="J57" s="37">
        <f t="shared" si="22"/>
        <v>0</v>
      </c>
      <c r="K57" s="37">
        <f t="shared" si="22"/>
        <v>0</v>
      </c>
      <c r="L57" s="37">
        <f t="shared" si="22"/>
        <v>0</v>
      </c>
      <c r="M57" s="37">
        <f t="shared" si="22"/>
        <v>1010432</v>
      </c>
      <c r="N57" s="37">
        <f t="shared" si="22"/>
        <v>0</v>
      </c>
      <c r="O57" s="37">
        <f t="shared" si="22"/>
        <v>0</v>
      </c>
      <c r="P57" s="37">
        <f t="shared" si="22"/>
        <v>0</v>
      </c>
      <c r="Q57" s="37">
        <f t="shared" si="22"/>
        <v>0</v>
      </c>
      <c r="R57" s="37">
        <f t="shared" si="22"/>
        <v>0</v>
      </c>
      <c r="S57" s="37">
        <f t="shared" si="22"/>
        <v>0</v>
      </c>
      <c r="T57" s="37">
        <f t="shared" si="22"/>
        <v>0</v>
      </c>
      <c r="U57" s="37">
        <f t="shared" si="22"/>
        <v>0</v>
      </c>
      <c r="V57" s="33">
        <f t="shared" si="11"/>
        <v>1010432</v>
      </c>
    </row>
    <row r="58" spans="1:22" s="34" customFormat="1" ht="12.75">
      <c r="A58" s="30"/>
      <c r="B58" s="41" t="s">
        <v>23</v>
      </c>
      <c r="C58" s="39"/>
      <c r="D58" s="40"/>
      <c r="E58" s="30"/>
      <c r="F58" s="33">
        <f t="shared" si="17"/>
        <v>1010432</v>
      </c>
      <c r="G58" s="37"/>
      <c r="H58" s="37"/>
      <c r="I58" s="35"/>
      <c r="J58" s="35"/>
      <c r="K58" s="35"/>
      <c r="L58" s="35"/>
      <c r="M58" s="35">
        <v>1010432</v>
      </c>
      <c r="N58" s="35">
        <v>0</v>
      </c>
      <c r="O58" s="35"/>
      <c r="P58" s="35"/>
      <c r="Q58" s="35"/>
      <c r="R58" s="35"/>
      <c r="S58" s="35"/>
      <c r="T58" s="35"/>
      <c r="U58" s="35"/>
      <c r="V58" s="33">
        <f t="shared" si="11"/>
        <v>1010432</v>
      </c>
    </row>
    <row r="59" spans="1:22" s="34" customFormat="1" ht="27">
      <c r="A59" s="30"/>
      <c r="B59" s="38" t="s">
        <v>51</v>
      </c>
      <c r="C59" s="39" t="s">
        <v>22</v>
      </c>
      <c r="D59" s="40">
        <v>2017</v>
      </c>
      <c r="E59" s="30">
        <v>2019</v>
      </c>
      <c r="F59" s="33">
        <f t="shared" si="17"/>
        <v>5148661</v>
      </c>
      <c r="G59" s="37">
        <f aca="true" t="shared" si="23" ref="G59:U59">SUM(G60)</f>
        <v>0</v>
      </c>
      <c r="H59" s="37">
        <f t="shared" si="23"/>
        <v>0</v>
      </c>
      <c r="I59" s="37">
        <f t="shared" si="23"/>
        <v>0</v>
      </c>
      <c r="J59" s="37">
        <f t="shared" si="23"/>
        <v>0</v>
      </c>
      <c r="K59" s="37">
        <f t="shared" si="23"/>
        <v>0</v>
      </c>
      <c r="L59" s="37">
        <f t="shared" si="23"/>
        <v>0</v>
      </c>
      <c r="M59" s="37">
        <f t="shared" si="23"/>
        <v>712611</v>
      </c>
      <c r="N59" s="37">
        <f t="shared" si="23"/>
        <v>2603947</v>
      </c>
      <c r="O59" s="37">
        <f t="shared" si="23"/>
        <v>1832103</v>
      </c>
      <c r="P59" s="37">
        <f t="shared" si="23"/>
        <v>0</v>
      </c>
      <c r="Q59" s="37">
        <f t="shared" si="23"/>
        <v>0</v>
      </c>
      <c r="R59" s="37">
        <f t="shared" si="23"/>
        <v>0</v>
      </c>
      <c r="S59" s="37">
        <f t="shared" si="23"/>
        <v>0</v>
      </c>
      <c r="T59" s="37">
        <f t="shared" si="23"/>
        <v>0</v>
      </c>
      <c r="U59" s="37">
        <f t="shared" si="23"/>
        <v>0</v>
      </c>
      <c r="V59" s="33">
        <f t="shared" si="11"/>
        <v>5148661</v>
      </c>
    </row>
    <row r="60" spans="1:22" s="34" customFormat="1" ht="12.75">
      <c r="A60" s="30"/>
      <c r="B60" s="41" t="s">
        <v>23</v>
      </c>
      <c r="C60" s="39"/>
      <c r="D60" s="40"/>
      <c r="E60" s="30"/>
      <c r="F60" s="33">
        <f t="shared" si="17"/>
        <v>5148661</v>
      </c>
      <c r="G60" s="37"/>
      <c r="H60" s="37"/>
      <c r="I60" s="35"/>
      <c r="J60" s="35"/>
      <c r="K60" s="35"/>
      <c r="L60" s="35"/>
      <c r="M60" s="35">
        <v>712611</v>
      </c>
      <c r="N60" s="35">
        <v>2603947</v>
      </c>
      <c r="O60" s="35">
        <v>1832103</v>
      </c>
      <c r="P60" s="35">
        <v>0</v>
      </c>
      <c r="Q60" s="35"/>
      <c r="R60" s="35"/>
      <c r="S60" s="35"/>
      <c r="T60" s="35"/>
      <c r="U60" s="35"/>
      <c r="V60" s="33">
        <f t="shared" si="11"/>
        <v>5148661</v>
      </c>
    </row>
    <row r="61" spans="1:22" s="34" customFormat="1" ht="40.5">
      <c r="A61" s="30"/>
      <c r="B61" s="38" t="s">
        <v>52</v>
      </c>
      <c r="C61" s="39" t="s">
        <v>22</v>
      </c>
      <c r="D61" s="40">
        <v>2019</v>
      </c>
      <c r="E61" s="30">
        <v>2021</v>
      </c>
      <c r="F61" s="33">
        <f t="shared" si="17"/>
        <v>8492536</v>
      </c>
      <c r="G61" s="37">
        <f aca="true" t="shared" si="24" ref="G61:U61">SUM(G62)</f>
        <v>0</v>
      </c>
      <c r="H61" s="37">
        <f t="shared" si="24"/>
        <v>0</v>
      </c>
      <c r="I61" s="37">
        <f t="shared" si="24"/>
        <v>0</v>
      </c>
      <c r="J61" s="37">
        <f t="shared" si="24"/>
        <v>0</v>
      </c>
      <c r="K61" s="37">
        <f t="shared" si="24"/>
        <v>0</v>
      </c>
      <c r="L61" s="37">
        <f t="shared" si="24"/>
        <v>0</v>
      </c>
      <c r="M61" s="37">
        <f t="shared" si="24"/>
        <v>0</v>
      </c>
      <c r="N61" s="37">
        <f t="shared" si="24"/>
        <v>0</v>
      </c>
      <c r="O61" s="37">
        <f t="shared" si="24"/>
        <v>1489886</v>
      </c>
      <c r="P61" s="37">
        <f t="shared" si="24"/>
        <v>3072547</v>
      </c>
      <c r="Q61" s="37">
        <f t="shared" si="24"/>
        <v>3930103</v>
      </c>
      <c r="R61" s="37">
        <f t="shared" si="24"/>
        <v>0</v>
      </c>
      <c r="S61" s="37">
        <f t="shared" si="24"/>
        <v>0</v>
      </c>
      <c r="T61" s="37">
        <f t="shared" si="24"/>
        <v>0</v>
      </c>
      <c r="U61" s="37">
        <f t="shared" si="24"/>
        <v>0</v>
      </c>
      <c r="V61" s="33">
        <f t="shared" si="11"/>
        <v>8492536</v>
      </c>
    </row>
    <row r="62" spans="1:22" s="34" customFormat="1" ht="12.75">
      <c r="A62" s="30"/>
      <c r="B62" s="41" t="s">
        <v>23</v>
      </c>
      <c r="C62" s="39"/>
      <c r="D62" s="40"/>
      <c r="E62" s="30"/>
      <c r="F62" s="33">
        <f t="shared" si="17"/>
        <v>8492536</v>
      </c>
      <c r="G62" s="37"/>
      <c r="H62" s="37"/>
      <c r="I62" s="35"/>
      <c r="J62" s="35"/>
      <c r="K62" s="35"/>
      <c r="L62" s="35"/>
      <c r="M62" s="35"/>
      <c r="N62" s="35"/>
      <c r="O62" s="35">
        <v>1489886</v>
      </c>
      <c r="P62" s="35">
        <v>3072547</v>
      </c>
      <c r="Q62" s="35">
        <v>3930103</v>
      </c>
      <c r="R62" s="35">
        <v>0</v>
      </c>
      <c r="S62" s="35"/>
      <c r="T62" s="35"/>
      <c r="U62" s="35"/>
      <c r="V62" s="33">
        <f t="shared" si="11"/>
        <v>8492536</v>
      </c>
    </row>
    <row r="63" spans="1:22" s="34" customFormat="1" ht="27">
      <c r="A63" s="30"/>
      <c r="B63" s="38" t="s">
        <v>53</v>
      </c>
      <c r="C63" s="39" t="s">
        <v>22</v>
      </c>
      <c r="D63" s="40">
        <v>2021</v>
      </c>
      <c r="E63" s="30">
        <v>2022</v>
      </c>
      <c r="F63" s="33">
        <f>SUM(G63:U63)</f>
        <v>6252141</v>
      </c>
      <c r="G63" s="37">
        <f aca="true" t="shared" si="25" ref="G63:U63">SUM(G64)</f>
        <v>0</v>
      </c>
      <c r="H63" s="37">
        <f t="shared" si="25"/>
        <v>0</v>
      </c>
      <c r="I63" s="37">
        <f t="shared" si="25"/>
        <v>0</v>
      </c>
      <c r="J63" s="37">
        <f t="shared" si="25"/>
        <v>0</v>
      </c>
      <c r="K63" s="37">
        <f t="shared" si="25"/>
        <v>0</v>
      </c>
      <c r="L63" s="37">
        <f t="shared" si="25"/>
        <v>0</v>
      </c>
      <c r="M63" s="37">
        <f t="shared" si="25"/>
        <v>0</v>
      </c>
      <c r="N63" s="37">
        <f t="shared" si="25"/>
        <v>0</v>
      </c>
      <c r="O63" s="37">
        <f t="shared" si="25"/>
        <v>0</v>
      </c>
      <c r="P63" s="37">
        <f t="shared" si="25"/>
        <v>0</v>
      </c>
      <c r="Q63" s="37">
        <f t="shared" si="25"/>
        <v>991468</v>
      </c>
      <c r="R63" s="37">
        <f t="shared" si="25"/>
        <v>5260673</v>
      </c>
      <c r="S63" s="37">
        <f t="shared" si="25"/>
        <v>0</v>
      </c>
      <c r="T63" s="37">
        <f t="shared" si="25"/>
        <v>0</v>
      </c>
      <c r="U63" s="37">
        <f t="shared" si="25"/>
        <v>0</v>
      </c>
      <c r="V63" s="33">
        <f t="shared" si="11"/>
        <v>6252141</v>
      </c>
    </row>
    <row r="64" spans="1:22" s="34" customFormat="1" ht="12.75">
      <c r="A64" s="30"/>
      <c r="B64" s="41" t="s">
        <v>23</v>
      </c>
      <c r="C64" s="39"/>
      <c r="D64" s="40"/>
      <c r="E64" s="30"/>
      <c r="F64" s="33">
        <f>SUM(G64:U64)</f>
        <v>6252141</v>
      </c>
      <c r="G64" s="37"/>
      <c r="H64" s="37"/>
      <c r="I64" s="35"/>
      <c r="J64" s="35"/>
      <c r="K64" s="35"/>
      <c r="L64" s="35"/>
      <c r="M64" s="35"/>
      <c r="N64" s="35"/>
      <c r="O64" s="35"/>
      <c r="P64" s="35"/>
      <c r="Q64" s="35">
        <v>991468</v>
      </c>
      <c r="R64" s="35">
        <v>5260673</v>
      </c>
      <c r="S64" s="35">
        <v>0</v>
      </c>
      <c r="T64" s="35"/>
      <c r="U64" s="35"/>
      <c r="V64" s="33">
        <f t="shared" si="11"/>
        <v>6252141</v>
      </c>
    </row>
    <row r="65" spans="1:22" s="34" customFormat="1" ht="27">
      <c r="A65" s="30"/>
      <c r="B65" s="38" t="s">
        <v>54</v>
      </c>
      <c r="C65" s="39" t="s">
        <v>22</v>
      </c>
      <c r="D65" s="40">
        <v>2022</v>
      </c>
      <c r="E65" s="30">
        <v>2023</v>
      </c>
      <c r="F65" s="33">
        <f>SUM(G65:U65)</f>
        <v>5022071</v>
      </c>
      <c r="G65" s="37">
        <f aca="true" t="shared" si="26" ref="G65:U65">SUM(G66)</f>
        <v>0</v>
      </c>
      <c r="H65" s="37">
        <f t="shared" si="26"/>
        <v>0</v>
      </c>
      <c r="I65" s="37">
        <f t="shared" si="26"/>
        <v>0</v>
      </c>
      <c r="J65" s="37">
        <f t="shared" si="26"/>
        <v>0</v>
      </c>
      <c r="K65" s="37">
        <f t="shared" si="26"/>
        <v>0</v>
      </c>
      <c r="L65" s="37">
        <f t="shared" si="26"/>
        <v>0</v>
      </c>
      <c r="M65" s="37">
        <f t="shared" si="26"/>
        <v>0</v>
      </c>
      <c r="N65" s="37">
        <f t="shared" si="26"/>
        <v>0</v>
      </c>
      <c r="O65" s="37">
        <f t="shared" si="26"/>
        <v>0</v>
      </c>
      <c r="P65" s="37">
        <f t="shared" si="26"/>
        <v>0</v>
      </c>
      <c r="Q65" s="37">
        <f t="shared" si="26"/>
        <v>0</v>
      </c>
      <c r="R65" s="37">
        <f t="shared" si="26"/>
        <v>769930</v>
      </c>
      <c r="S65" s="37">
        <f t="shared" si="26"/>
        <v>4252141</v>
      </c>
      <c r="T65" s="37">
        <f t="shared" si="26"/>
        <v>0</v>
      </c>
      <c r="U65" s="37">
        <f t="shared" si="26"/>
        <v>0</v>
      </c>
      <c r="V65" s="33">
        <f t="shared" si="11"/>
        <v>5022071</v>
      </c>
    </row>
    <row r="66" spans="1:22" s="34" customFormat="1" ht="12.75">
      <c r="A66" s="30"/>
      <c r="B66" s="41" t="s">
        <v>23</v>
      </c>
      <c r="C66" s="39"/>
      <c r="D66" s="40"/>
      <c r="E66" s="30"/>
      <c r="F66" s="33">
        <f>SUM(G66:U66)</f>
        <v>5022071</v>
      </c>
      <c r="G66" s="37"/>
      <c r="H66" s="37"/>
      <c r="I66" s="35"/>
      <c r="J66" s="35"/>
      <c r="K66" s="35"/>
      <c r="L66" s="35"/>
      <c r="M66" s="35"/>
      <c r="N66" s="35"/>
      <c r="O66" s="35"/>
      <c r="P66" s="35"/>
      <c r="Q66" s="35"/>
      <c r="R66" s="35">
        <v>769930</v>
      </c>
      <c r="S66" s="35">
        <v>4252141</v>
      </c>
      <c r="T66" s="35"/>
      <c r="U66" s="35"/>
      <c r="V66" s="33">
        <f t="shared" si="11"/>
        <v>5022071</v>
      </c>
    </row>
    <row r="67" spans="1:22" s="34" customFormat="1" ht="27">
      <c r="A67" s="30"/>
      <c r="B67" s="38" t="s">
        <v>55</v>
      </c>
      <c r="C67" s="39" t="s">
        <v>22</v>
      </c>
      <c r="D67" s="40">
        <v>2023</v>
      </c>
      <c r="E67" s="30">
        <v>2024</v>
      </c>
      <c r="F67" s="33">
        <f t="shared" si="17"/>
        <v>5300000</v>
      </c>
      <c r="G67" s="37">
        <f aca="true" t="shared" si="27" ref="G67:U67">SUM(G68)</f>
        <v>0</v>
      </c>
      <c r="H67" s="37">
        <f t="shared" si="27"/>
        <v>0</v>
      </c>
      <c r="I67" s="37">
        <f t="shared" si="27"/>
        <v>0</v>
      </c>
      <c r="J67" s="37">
        <f t="shared" si="27"/>
        <v>0</v>
      </c>
      <c r="K67" s="37">
        <f t="shared" si="27"/>
        <v>0</v>
      </c>
      <c r="L67" s="37">
        <f t="shared" si="27"/>
        <v>0</v>
      </c>
      <c r="M67" s="37">
        <f t="shared" si="27"/>
        <v>0</v>
      </c>
      <c r="N67" s="37">
        <f t="shared" si="27"/>
        <v>0</v>
      </c>
      <c r="O67" s="37">
        <f t="shared" si="27"/>
        <v>0</v>
      </c>
      <c r="P67" s="37">
        <f t="shared" si="27"/>
        <v>0</v>
      </c>
      <c r="Q67" s="37">
        <f t="shared" si="27"/>
        <v>0</v>
      </c>
      <c r="R67" s="37">
        <f t="shared" si="27"/>
        <v>0</v>
      </c>
      <c r="S67" s="37">
        <f t="shared" si="27"/>
        <v>2188177</v>
      </c>
      <c r="T67" s="37">
        <f t="shared" si="27"/>
        <v>3111823</v>
      </c>
      <c r="U67" s="37">
        <f t="shared" si="27"/>
        <v>0</v>
      </c>
      <c r="V67" s="33">
        <f t="shared" si="11"/>
        <v>5300000</v>
      </c>
    </row>
    <row r="68" spans="1:22" s="34" customFormat="1" ht="12.75">
      <c r="A68" s="30"/>
      <c r="B68" s="41" t="s">
        <v>23</v>
      </c>
      <c r="C68" s="39"/>
      <c r="D68" s="40"/>
      <c r="E68" s="30"/>
      <c r="F68" s="33">
        <f t="shared" si="17"/>
        <v>5300000</v>
      </c>
      <c r="G68" s="37"/>
      <c r="H68" s="37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>
        <v>2188177</v>
      </c>
      <c r="T68" s="35">
        <v>3111823</v>
      </c>
      <c r="U68" s="35"/>
      <c r="V68" s="33">
        <f t="shared" si="11"/>
        <v>5300000</v>
      </c>
    </row>
    <row r="69" spans="1:22" s="34" customFormat="1" ht="27">
      <c r="A69" s="30"/>
      <c r="B69" s="38" t="s">
        <v>56</v>
      </c>
      <c r="C69" s="39" t="s">
        <v>22</v>
      </c>
      <c r="D69" s="40">
        <v>2024</v>
      </c>
      <c r="E69" s="30">
        <v>2024</v>
      </c>
      <c r="F69" s="33">
        <f t="shared" si="17"/>
        <v>571671</v>
      </c>
      <c r="G69" s="37">
        <f aca="true" t="shared" si="28" ref="G69:U69">SUM(G70)</f>
        <v>0</v>
      </c>
      <c r="H69" s="37">
        <f t="shared" si="28"/>
        <v>0</v>
      </c>
      <c r="I69" s="37">
        <f t="shared" si="28"/>
        <v>0</v>
      </c>
      <c r="J69" s="37">
        <f t="shared" si="28"/>
        <v>0</v>
      </c>
      <c r="K69" s="37">
        <f t="shared" si="28"/>
        <v>0</v>
      </c>
      <c r="L69" s="37">
        <f t="shared" si="28"/>
        <v>0</v>
      </c>
      <c r="M69" s="37">
        <f t="shared" si="28"/>
        <v>0</v>
      </c>
      <c r="N69" s="37">
        <f t="shared" si="28"/>
        <v>0</v>
      </c>
      <c r="O69" s="37">
        <f t="shared" si="28"/>
        <v>0</v>
      </c>
      <c r="P69" s="37">
        <f t="shared" si="28"/>
        <v>0</v>
      </c>
      <c r="Q69" s="37">
        <f t="shared" si="28"/>
        <v>0</v>
      </c>
      <c r="R69" s="37">
        <f t="shared" si="28"/>
        <v>0</v>
      </c>
      <c r="S69" s="37">
        <f t="shared" si="28"/>
        <v>0</v>
      </c>
      <c r="T69" s="37">
        <f t="shared" si="28"/>
        <v>571671</v>
      </c>
      <c r="U69" s="37">
        <f t="shared" si="28"/>
        <v>0</v>
      </c>
      <c r="V69" s="33">
        <f t="shared" si="11"/>
        <v>571671</v>
      </c>
    </row>
    <row r="70" spans="1:22" s="34" customFormat="1" ht="12.75">
      <c r="A70" s="30"/>
      <c r="B70" s="41" t="s">
        <v>23</v>
      </c>
      <c r="C70" s="39"/>
      <c r="D70" s="40"/>
      <c r="E70" s="30"/>
      <c r="F70" s="33">
        <f t="shared" si="17"/>
        <v>571671</v>
      </c>
      <c r="G70" s="37"/>
      <c r="H70" s="37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>
        <v>0</v>
      </c>
      <c r="T70" s="35">
        <v>571671</v>
      </c>
      <c r="U70" s="35"/>
      <c r="V70" s="33">
        <f t="shared" si="11"/>
        <v>571671</v>
      </c>
    </row>
    <row r="71" spans="1:22" s="34" customFormat="1" ht="13.5">
      <c r="A71" s="30"/>
      <c r="B71" s="38" t="s">
        <v>57</v>
      </c>
      <c r="C71" s="39" t="s">
        <v>22</v>
      </c>
      <c r="D71" s="40">
        <v>2024</v>
      </c>
      <c r="E71" s="30">
        <v>2024</v>
      </c>
      <c r="F71" s="33">
        <f t="shared" si="17"/>
        <v>700000</v>
      </c>
      <c r="G71" s="37">
        <f aca="true" t="shared" si="29" ref="G71:U71">SUM(G72)</f>
        <v>0</v>
      </c>
      <c r="H71" s="37">
        <f t="shared" si="29"/>
        <v>0</v>
      </c>
      <c r="I71" s="37">
        <f t="shared" si="29"/>
        <v>0</v>
      </c>
      <c r="J71" s="37">
        <f t="shared" si="29"/>
        <v>0</v>
      </c>
      <c r="K71" s="37">
        <f t="shared" si="29"/>
        <v>0</v>
      </c>
      <c r="L71" s="37">
        <f t="shared" si="29"/>
        <v>0</v>
      </c>
      <c r="M71" s="37">
        <f t="shared" si="29"/>
        <v>0</v>
      </c>
      <c r="N71" s="37">
        <f t="shared" si="29"/>
        <v>0</v>
      </c>
      <c r="O71" s="37">
        <f t="shared" si="29"/>
        <v>0</v>
      </c>
      <c r="P71" s="37">
        <f t="shared" si="29"/>
        <v>0</v>
      </c>
      <c r="Q71" s="37">
        <f t="shared" si="29"/>
        <v>0</v>
      </c>
      <c r="R71" s="37">
        <f t="shared" si="29"/>
        <v>0</v>
      </c>
      <c r="S71" s="37">
        <f t="shared" si="29"/>
        <v>0</v>
      </c>
      <c r="T71" s="37">
        <f t="shared" si="29"/>
        <v>700000</v>
      </c>
      <c r="U71" s="37">
        <f t="shared" si="29"/>
        <v>0</v>
      </c>
      <c r="V71" s="33">
        <f t="shared" si="11"/>
        <v>700000</v>
      </c>
    </row>
    <row r="72" spans="1:22" s="34" customFormat="1" ht="12.75">
      <c r="A72" s="30"/>
      <c r="B72" s="41" t="s">
        <v>23</v>
      </c>
      <c r="C72" s="39"/>
      <c r="D72" s="40"/>
      <c r="E72" s="30"/>
      <c r="F72" s="33">
        <f t="shared" si="17"/>
        <v>700000</v>
      </c>
      <c r="G72" s="37"/>
      <c r="H72" s="37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>
        <v>700000</v>
      </c>
      <c r="U72" s="35"/>
      <c r="V72" s="33">
        <f t="shared" si="11"/>
        <v>700000</v>
      </c>
    </row>
    <row r="73" spans="1:22" s="34" customFormat="1" ht="13.5">
      <c r="A73" s="30"/>
      <c r="B73" s="38" t="s">
        <v>58</v>
      </c>
      <c r="C73" s="39" t="s">
        <v>22</v>
      </c>
      <c r="D73" s="40">
        <v>2024</v>
      </c>
      <c r="E73" s="30">
        <v>2024</v>
      </c>
      <c r="F73" s="33">
        <f t="shared" si="17"/>
        <v>300000</v>
      </c>
      <c r="G73" s="37">
        <f aca="true" t="shared" si="30" ref="G73:U73">SUM(G74)</f>
        <v>0</v>
      </c>
      <c r="H73" s="37">
        <f t="shared" si="30"/>
        <v>0</v>
      </c>
      <c r="I73" s="37">
        <f t="shared" si="30"/>
        <v>0</v>
      </c>
      <c r="J73" s="37">
        <f t="shared" si="30"/>
        <v>0</v>
      </c>
      <c r="K73" s="37">
        <f t="shared" si="30"/>
        <v>0</v>
      </c>
      <c r="L73" s="37">
        <f t="shared" si="30"/>
        <v>0</v>
      </c>
      <c r="M73" s="37">
        <f t="shared" si="30"/>
        <v>0</v>
      </c>
      <c r="N73" s="37">
        <f t="shared" si="30"/>
        <v>0</v>
      </c>
      <c r="O73" s="37">
        <f t="shared" si="30"/>
        <v>0</v>
      </c>
      <c r="P73" s="37">
        <f t="shared" si="30"/>
        <v>0</v>
      </c>
      <c r="Q73" s="37">
        <f t="shared" si="30"/>
        <v>0</v>
      </c>
      <c r="R73" s="37">
        <f t="shared" si="30"/>
        <v>0</v>
      </c>
      <c r="S73" s="37">
        <f t="shared" si="30"/>
        <v>0</v>
      </c>
      <c r="T73" s="37">
        <f t="shared" si="30"/>
        <v>300000</v>
      </c>
      <c r="U73" s="37">
        <f t="shared" si="30"/>
        <v>0</v>
      </c>
      <c r="V73" s="33">
        <f t="shared" si="11"/>
        <v>300000</v>
      </c>
    </row>
    <row r="74" spans="1:22" s="34" customFormat="1" ht="12.75">
      <c r="A74" s="30"/>
      <c r="B74" s="41" t="s">
        <v>23</v>
      </c>
      <c r="C74" s="39"/>
      <c r="D74" s="40"/>
      <c r="E74" s="30"/>
      <c r="F74" s="33">
        <f t="shared" si="17"/>
        <v>300000</v>
      </c>
      <c r="G74" s="37"/>
      <c r="H74" s="37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>
        <v>300000</v>
      </c>
      <c r="U74" s="35"/>
      <c r="V74" s="33">
        <f t="shared" si="11"/>
        <v>300000</v>
      </c>
    </row>
    <row r="75" spans="1:22" s="34" customFormat="1" ht="27">
      <c r="A75" s="30"/>
      <c r="B75" s="38" t="s">
        <v>59</v>
      </c>
      <c r="C75" s="39" t="s">
        <v>22</v>
      </c>
      <c r="D75" s="40">
        <v>2024</v>
      </c>
      <c r="E75" s="30">
        <v>2024</v>
      </c>
      <c r="F75" s="33">
        <f t="shared" si="17"/>
        <v>1500000</v>
      </c>
      <c r="G75" s="37">
        <f aca="true" t="shared" si="31" ref="G75:U75">SUM(G76)</f>
        <v>0</v>
      </c>
      <c r="H75" s="37">
        <f t="shared" si="31"/>
        <v>0</v>
      </c>
      <c r="I75" s="37">
        <f t="shared" si="31"/>
        <v>0</v>
      </c>
      <c r="J75" s="37">
        <f t="shared" si="31"/>
        <v>0</v>
      </c>
      <c r="K75" s="37">
        <f t="shared" si="31"/>
        <v>0</v>
      </c>
      <c r="L75" s="37">
        <f t="shared" si="31"/>
        <v>0</v>
      </c>
      <c r="M75" s="37">
        <f t="shared" si="31"/>
        <v>0</v>
      </c>
      <c r="N75" s="37">
        <f t="shared" si="31"/>
        <v>0</v>
      </c>
      <c r="O75" s="37">
        <f t="shared" si="31"/>
        <v>0</v>
      </c>
      <c r="P75" s="37">
        <f t="shared" si="31"/>
        <v>0</v>
      </c>
      <c r="Q75" s="37">
        <f t="shared" si="31"/>
        <v>0</v>
      </c>
      <c r="R75" s="37">
        <f t="shared" si="31"/>
        <v>0</v>
      </c>
      <c r="S75" s="37">
        <f t="shared" si="31"/>
        <v>0</v>
      </c>
      <c r="T75" s="37">
        <f t="shared" si="31"/>
        <v>1500000</v>
      </c>
      <c r="U75" s="37">
        <f t="shared" si="31"/>
        <v>0</v>
      </c>
      <c r="V75" s="33">
        <f t="shared" si="11"/>
        <v>1500000</v>
      </c>
    </row>
    <row r="76" spans="1:22" s="34" customFormat="1" ht="12.75">
      <c r="A76" s="30"/>
      <c r="B76" s="41" t="s">
        <v>23</v>
      </c>
      <c r="C76" s="39"/>
      <c r="D76" s="40"/>
      <c r="E76" s="30"/>
      <c r="F76" s="33">
        <f t="shared" si="17"/>
        <v>1500000</v>
      </c>
      <c r="G76" s="37"/>
      <c r="H76" s="37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>
        <v>1500000</v>
      </c>
      <c r="U76" s="35"/>
      <c r="V76" s="33">
        <f t="shared" si="11"/>
        <v>1500000</v>
      </c>
    </row>
    <row r="77" spans="1:22" s="34" customFormat="1" ht="27">
      <c r="A77" s="30"/>
      <c r="B77" s="38" t="s">
        <v>60</v>
      </c>
      <c r="C77" s="39" t="s">
        <v>22</v>
      </c>
      <c r="D77" s="40">
        <v>2024</v>
      </c>
      <c r="E77" s="30">
        <v>2025</v>
      </c>
      <c r="F77" s="33">
        <f t="shared" si="17"/>
        <v>2581874</v>
      </c>
      <c r="G77" s="37">
        <f aca="true" t="shared" si="32" ref="G77:U77">SUM(G78)</f>
        <v>0</v>
      </c>
      <c r="H77" s="37">
        <f t="shared" si="32"/>
        <v>0</v>
      </c>
      <c r="I77" s="37">
        <f t="shared" si="32"/>
        <v>0</v>
      </c>
      <c r="J77" s="37">
        <f t="shared" si="32"/>
        <v>0</v>
      </c>
      <c r="K77" s="37">
        <f t="shared" si="32"/>
        <v>0</v>
      </c>
      <c r="L77" s="37">
        <f t="shared" si="32"/>
        <v>0</v>
      </c>
      <c r="M77" s="37">
        <f t="shared" si="32"/>
        <v>0</v>
      </c>
      <c r="N77" s="37">
        <f t="shared" si="32"/>
        <v>0</v>
      </c>
      <c r="O77" s="37">
        <f t="shared" si="32"/>
        <v>0</v>
      </c>
      <c r="P77" s="37">
        <f t="shared" si="32"/>
        <v>0</v>
      </c>
      <c r="Q77" s="37">
        <f t="shared" si="32"/>
        <v>0</v>
      </c>
      <c r="R77" s="37">
        <f t="shared" si="32"/>
        <v>0</v>
      </c>
      <c r="S77" s="37">
        <f t="shared" si="32"/>
        <v>0</v>
      </c>
      <c r="T77" s="37">
        <f t="shared" si="32"/>
        <v>457190</v>
      </c>
      <c r="U77" s="37">
        <f t="shared" si="32"/>
        <v>2124684</v>
      </c>
      <c r="V77" s="33">
        <f t="shared" si="11"/>
        <v>2581874</v>
      </c>
    </row>
    <row r="78" spans="1:22" s="34" customFormat="1" ht="12.75">
      <c r="A78" s="30"/>
      <c r="B78" s="41" t="s">
        <v>23</v>
      </c>
      <c r="C78" s="39"/>
      <c r="D78" s="40"/>
      <c r="E78" s="30"/>
      <c r="F78" s="33">
        <f t="shared" si="17"/>
        <v>2581874</v>
      </c>
      <c r="G78" s="37"/>
      <c r="H78" s="37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>
        <v>457190</v>
      </c>
      <c r="U78" s="35">
        <v>2124684</v>
      </c>
      <c r="V78" s="33">
        <f t="shared" si="11"/>
        <v>2581874</v>
      </c>
    </row>
    <row r="79" spans="1:22" s="34" customFormat="1" ht="27">
      <c r="A79" s="30"/>
      <c r="B79" s="38" t="s">
        <v>61</v>
      </c>
      <c r="C79" s="39" t="s">
        <v>22</v>
      </c>
      <c r="D79" s="40">
        <v>2025</v>
      </c>
      <c r="E79" s="40">
        <v>2025</v>
      </c>
      <c r="F79" s="33">
        <f t="shared" si="17"/>
        <v>425000</v>
      </c>
      <c r="G79" s="37">
        <f aca="true" t="shared" si="33" ref="G79:U79">SUM(G80)</f>
        <v>0</v>
      </c>
      <c r="H79" s="37">
        <f t="shared" si="33"/>
        <v>0</v>
      </c>
      <c r="I79" s="37">
        <f t="shared" si="33"/>
        <v>0</v>
      </c>
      <c r="J79" s="37">
        <f t="shared" si="33"/>
        <v>0</v>
      </c>
      <c r="K79" s="37">
        <f t="shared" si="33"/>
        <v>0</v>
      </c>
      <c r="L79" s="37">
        <f t="shared" si="33"/>
        <v>0</v>
      </c>
      <c r="M79" s="37">
        <f t="shared" si="33"/>
        <v>0</v>
      </c>
      <c r="N79" s="37">
        <f t="shared" si="33"/>
        <v>0</v>
      </c>
      <c r="O79" s="37">
        <f t="shared" si="33"/>
        <v>0</v>
      </c>
      <c r="P79" s="37">
        <f t="shared" si="33"/>
        <v>0</v>
      </c>
      <c r="Q79" s="37">
        <f t="shared" si="33"/>
        <v>0</v>
      </c>
      <c r="R79" s="37">
        <f t="shared" si="33"/>
        <v>0</v>
      </c>
      <c r="S79" s="37">
        <f t="shared" si="33"/>
        <v>0</v>
      </c>
      <c r="T79" s="37">
        <f t="shared" si="33"/>
        <v>0</v>
      </c>
      <c r="U79" s="37">
        <f t="shared" si="33"/>
        <v>425000</v>
      </c>
      <c r="V79" s="33">
        <f t="shared" si="11"/>
        <v>425000</v>
      </c>
    </row>
    <row r="80" spans="1:22" s="34" customFormat="1" ht="12.75">
      <c r="A80" s="30"/>
      <c r="B80" s="41" t="s">
        <v>23</v>
      </c>
      <c r="C80" s="39"/>
      <c r="D80" s="40"/>
      <c r="E80" s="30"/>
      <c r="F80" s="33">
        <f t="shared" si="17"/>
        <v>425000</v>
      </c>
      <c r="G80" s="37"/>
      <c r="H80" s="37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>
        <v>425000</v>
      </c>
      <c r="V80" s="33">
        <f t="shared" si="11"/>
        <v>425000</v>
      </c>
    </row>
    <row r="81" spans="1:22" s="34" customFormat="1" ht="27">
      <c r="A81" s="30"/>
      <c r="B81" s="38" t="s">
        <v>62</v>
      </c>
      <c r="C81" s="39" t="s">
        <v>22</v>
      </c>
      <c r="D81" s="40">
        <v>2025</v>
      </c>
      <c r="E81" s="40">
        <v>2025</v>
      </c>
      <c r="F81" s="33">
        <f t="shared" si="17"/>
        <v>800000</v>
      </c>
      <c r="G81" s="37">
        <f aca="true" t="shared" si="34" ref="G81:U81">SUM(G82)</f>
        <v>0</v>
      </c>
      <c r="H81" s="37">
        <f t="shared" si="34"/>
        <v>0</v>
      </c>
      <c r="I81" s="37">
        <f t="shared" si="34"/>
        <v>0</v>
      </c>
      <c r="J81" s="37">
        <f t="shared" si="34"/>
        <v>0</v>
      </c>
      <c r="K81" s="37">
        <f t="shared" si="34"/>
        <v>0</v>
      </c>
      <c r="L81" s="37">
        <f t="shared" si="34"/>
        <v>0</v>
      </c>
      <c r="M81" s="37">
        <f t="shared" si="34"/>
        <v>0</v>
      </c>
      <c r="N81" s="37">
        <f t="shared" si="34"/>
        <v>0</v>
      </c>
      <c r="O81" s="37">
        <f t="shared" si="34"/>
        <v>0</v>
      </c>
      <c r="P81" s="37">
        <f t="shared" si="34"/>
        <v>0</v>
      </c>
      <c r="Q81" s="37">
        <f t="shared" si="34"/>
        <v>0</v>
      </c>
      <c r="R81" s="37">
        <f t="shared" si="34"/>
        <v>0</v>
      </c>
      <c r="S81" s="37">
        <f t="shared" si="34"/>
        <v>0</v>
      </c>
      <c r="T81" s="37">
        <f t="shared" si="34"/>
        <v>0</v>
      </c>
      <c r="U81" s="37">
        <f t="shared" si="34"/>
        <v>800000</v>
      </c>
      <c r="V81" s="33">
        <f t="shared" si="11"/>
        <v>800000</v>
      </c>
    </row>
    <row r="82" spans="1:22" s="34" customFormat="1" ht="12.75">
      <c r="A82" s="30"/>
      <c r="B82" s="41" t="s">
        <v>23</v>
      </c>
      <c r="C82" s="39"/>
      <c r="D82" s="40"/>
      <c r="E82" s="30"/>
      <c r="F82" s="33">
        <f t="shared" si="17"/>
        <v>800000</v>
      </c>
      <c r="G82" s="37"/>
      <c r="H82" s="37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>
        <v>800000</v>
      </c>
      <c r="V82" s="33">
        <f t="shared" si="11"/>
        <v>800000</v>
      </c>
    </row>
    <row r="83" spans="1:22" s="34" customFormat="1" ht="27">
      <c r="A83" s="30"/>
      <c r="B83" s="38" t="s">
        <v>63</v>
      </c>
      <c r="C83" s="39" t="s">
        <v>22</v>
      </c>
      <c r="D83" s="40">
        <v>2025</v>
      </c>
      <c r="E83" s="40">
        <v>2025</v>
      </c>
      <c r="F83" s="33">
        <f t="shared" si="17"/>
        <v>1500000</v>
      </c>
      <c r="G83" s="37">
        <f aca="true" t="shared" si="35" ref="G83:U83">SUM(G84)</f>
        <v>0</v>
      </c>
      <c r="H83" s="37">
        <f t="shared" si="35"/>
        <v>0</v>
      </c>
      <c r="I83" s="37">
        <f t="shared" si="35"/>
        <v>0</v>
      </c>
      <c r="J83" s="37">
        <f t="shared" si="35"/>
        <v>0</v>
      </c>
      <c r="K83" s="37">
        <f t="shared" si="35"/>
        <v>0</v>
      </c>
      <c r="L83" s="37">
        <f t="shared" si="35"/>
        <v>0</v>
      </c>
      <c r="M83" s="37">
        <f t="shared" si="35"/>
        <v>0</v>
      </c>
      <c r="N83" s="37">
        <f t="shared" si="35"/>
        <v>0</v>
      </c>
      <c r="O83" s="37">
        <f t="shared" si="35"/>
        <v>0</v>
      </c>
      <c r="P83" s="37">
        <f t="shared" si="35"/>
        <v>0</v>
      </c>
      <c r="Q83" s="37">
        <f t="shared" si="35"/>
        <v>0</v>
      </c>
      <c r="R83" s="37">
        <f t="shared" si="35"/>
        <v>0</v>
      </c>
      <c r="S83" s="37">
        <f t="shared" si="35"/>
        <v>0</v>
      </c>
      <c r="T83" s="37">
        <f t="shared" si="35"/>
        <v>0</v>
      </c>
      <c r="U83" s="37">
        <f t="shared" si="35"/>
        <v>1500000</v>
      </c>
      <c r="V83" s="33">
        <f aca="true" t="shared" si="36" ref="V83:V102">SUM(G83:U83)</f>
        <v>1500000</v>
      </c>
    </row>
    <row r="84" spans="1:22" s="34" customFormat="1" ht="12.75">
      <c r="A84" s="30"/>
      <c r="B84" s="41" t="s">
        <v>23</v>
      </c>
      <c r="C84" s="39"/>
      <c r="D84" s="40"/>
      <c r="E84" s="30"/>
      <c r="F84" s="33">
        <f t="shared" si="17"/>
        <v>1500000</v>
      </c>
      <c r="G84" s="37"/>
      <c r="H84" s="37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>
        <v>1500000</v>
      </c>
      <c r="V84" s="33">
        <f t="shared" si="36"/>
        <v>1500000</v>
      </c>
    </row>
    <row r="85" spans="1:22" s="34" customFormat="1" ht="27">
      <c r="A85" s="30"/>
      <c r="B85" s="38" t="s">
        <v>64</v>
      </c>
      <c r="C85" s="39" t="s">
        <v>22</v>
      </c>
      <c r="D85" s="40">
        <v>2025</v>
      </c>
      <c r="E85" s="40">
        <v>2025</v>
      </c>
      <c r="F85" s="33">
        <f t="shared" si="17"/>
        <v>1500000</v>
      </c>
      <c r="G85" s="37">
        <f aca="true" t="shared" si="37" ref="G85:U85">SUM(G86)</f>
        <v>0</v>
      </c>
      <c r="H85" s="37">
        <f t="shared" si="37"/>
        <v>0</v>
      </c>
      <c r="I85" s="37">
        <f t="shared" si="37"/>
        <v>0</v>
      </c>
      <c r="J85" s="37">
        <f t="shared" si="37"/>
        <v>0</v>
      </c>
      <c r="K85" s="37">
        <f t="shared" si="37"/>
        <v>0</v>
      </c>
      <c r="L85" s="37">
        <f t="shared" si="37"/>
        <v>0</v>
      </c>
      <c r="M85" s="37">
        <f t="shared" si="37"/>
        <v>0</v>
      </c>
      <c r="N85" s="37">
        <f t="shared" si="37"/>
        <v>0</v>
      </c>
      <c r="O85" s="37">
        <f t="shared" si="37"/>
        <v>0</v>
      </c>
      <c r="P85" s="37">
        <f t="shared" si="37"/>
        <v>0</v>
      </c>
      <c r="Q85" s="37">
        <f t="shared" si="37"/>
        <v>0</v>
      </c>
      <c r="R85" s="37">
        <f t="shared" si="37"/>
        <v>0</v>
      </c>
      <c r="S85" s="37">
        <f t="shared" si="37"/>
        <v>0</v>
      </c>
      <c r="T85" s="37">
        <f t="shared" si="37"/>
        <v>0</v>
      </c>
      <c r="U85" s="37">
        <f t="shared" si="37"/>
        <v>1500000</v>
      </c>
      <c r="V85" s="33">
        <f t="shared" si="36"/>
        <v>1500000</v>
      </c>
    </row>
    <row r="86" spans="1:22" s="34" customFormat="1" ht="12.75">
      <c r="A86" s="30"/>
      <c r="B86" s="41" t="s">
        <v>23</v>
      </c>
      <c r="C86" s="39"/>
      <c r="D86" s="40"/>
      <c r="E86" s="30"/>
      <c r="F86" s="33">
        <f t="shared" si="17"/>
        <v>1500000</v>
      </c>
      <c r="G86" s="37"/>
      <c r="H86" s="37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>
        <v>1500000</v>
      </c>
      <c r="V86" s="33">
        <f t="shared" si="36"/>
        <v>1500000</v>
      </c>
    </row>
    <row r="87" spans="1:22" s="34" customFormat="1" ht="27">
      <c r="A87" s="30"/>
      <c r="B87" s="38" t="s">
        <v>65</v>
      </c>
      <c r="C87" s="39" t="s">
        <v>22</v>
      </c>
      <c r="D87" s="40">
        <v>2025</v>
      </c>
      <c r="E87" s="40">
        <v>2025</v>
      </c>
      <c r="F87" s="33">
        <f t="shared" si="17"/>
        <v>674429</v>
      </c>
      <c r="G87" s="37">
        <f aca="true" t="shared" si="38" ref="G87:U87">SUM(G88)</f>
        <v>0</v>
      </c>
      <c r="H87" s="37">
        <f t="shared" si="38"/>
        <v>0</v>
      </c>
      <c r="I87" s="37">
        <f t="shared" si="38"/>
        <v>0</v>
      </c>
      <c r="J87" s="37">
        <f t="shared" si="38"/>
        <v>0</v>
      </c>
      <c r="K87" s="37">
        <f t="shared" si="38"/>
        <v>0</v>
      </c>
      <c r="L87" s="37">
        <f t="shared" si="38"/>
        <v>0</v>
      </c>
      <c r="M87" s="37">
        <f t="shared" si="38"/>
        <v>0</v>
      </c>
      <c r="N87" s="37">
        <f t="shared" si="38"/>
        <v>0</v>
      </c>
      <c r="O87" s="37">
        <f t="shared" si="38"/>
        <v>0</v>
      </c>
      <c r="P87" s="37">
        <f t="shared" si="38"/>
        <v>0</v>
      </c>
      <c r="Q87" s="37">
        <f t="shared" si="38"/>
        <v>0</v>
      </c>
      <c r="R87" s="37">
        <f t="shared" si="38"/>
        <v>0</v>
      </c>
      <c r="S87" s="37">
        <f t="shared" si="38"/>
        <v>0</v>
      </c>
      <c r="T87" s="37">
        <f t="shared" si="38"/>
        <v>0</v>
      </c>
      <c r="U87" s="37">
        <f t="shared" si="38"/>
        <v>674429</v>
      </c>
      <c r="V87" s="33">
        <f t="shared" si="36"/>
        <v>674429</v>
      </c>
    </row>
    <row r="88" spans="1:22" s="34" customFormat="1" ht="12.75">
      <c r="A88" s="30"/>
      <c r="B88" s="41" t="s">
        <v>23</v>
      </c>
      <c r="C88" s="39"/>
      <c r="D88" s="40"/>
      <c r="E88" s="30"/>
      <c r="F88" s="33">
        <f t="shared" si="17"/>
        <v>674429</v>
      </c>
      <c r="G88" s="37"/>
      <c r="H88" s="37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>
        <v>674429</v>
      </c>
      <c r="V88" s="33">
        <f t="shared" si="36"/>
        <v>674429</v>
      </c>
    </row>
    <row r="89" spans="1:22" s="34" customFormat="1" ht="13.5">
      <c r="A89" s="30"/>
      <c r="B89" s="38"/>
      <c r="C89" s="39"/>
      <c r="D89" s="40"/>
      <c r="E89" s="40"/>
      <c r="F89" s="33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3"/>
    </row>
    <row r="90" spans="1:22" s="34" customFormat="1" ht="12.75">
      <c r="A90" s="30"/>
      <c r="B90" s="41"/>
      <c r="C90" s="39"/>
      <c r="D90" s="40"/>
      <c r="E90" s="30"/>
      <c r="F90" s="33"/>
      <c r="G90" s="37"/>
      <c r="H90" s="37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3"/>
    </row>
    <row r="91" spans="1:22" s="29" customFormat="1" ht="49.5" customHeight="1">
      <c r="A91" s="25" t="s">
        <v>66</v>
      </c>
      <c r="B91" s="26" t="s">
        <v>67</v>
      </c>
      <c r="C91" s="26"/>
      <c r="D91" s="26"/>
      <c r="E91" s="26"/>
      <c r="F91" s="27">
        <f aca="true" t="shared" si="39" ref="F91:U91">F92+F93</f>
        <v>145451</v>
      </c>
      <c r="G91" s="27">
        <f t="shared" si="39"/>
        <v>99646</v>
      </c>
      <c r="H91" s="27">
        <f t="shared" si="39"/>
        <v>36000</v>
      </c>
      <c r="I91" s="27">
        <f t="shared" si="39"/>
        <v>0</v>
      </c>
      <c r="J91" s="27">
        <f t="shared" si="39"/>
        <v>0</v>
      </c>
      <c r="K91" s="27">
        <f t="shared" si="39"/>
        <v>0</v>
      </c>
      <c r="L91" s="27">
        <f t="shared" si="39"/>
        <v>0</v>
      </c>
      <c r="M91" s="27">
        <f t="shared" si="39"/>
        <v>0</v>
      </c>
      <c r="N91" s="27">
        <f t="shared" si="39"/>
        <v>0</v>
      </c>
      <c r="O91" s="27">
        <f t="shared" si="39"/>
        <v>0</v>
      </c>
      <c r="P91" s="27">
        <f t="shared" si="39"/>
        <v>0</v>
      </c>
      <c r="Q91" s="27">
        <f t="shared" si="39"/>
        <v>0</v>
      </c>
      <c r="R91" s="27">
        <f t="shared" si="39"/>
        <v>0</v>
      </c>
      <c r="S91" s="27">
        <f t="shared" si="39"/>
        <v>0</v>
      </c>
      <c r="T91" s="27">
        <f t="shared" si="39"/>
        <v>0</v>
      </c>
      <c r="U91" s="27">
        <f t="shared" si="39"/>
        <v>0</v>
      </c>
      <c r="V91" s="28">
        <f t="shared" si="36"/>
        <v>135646</v>
      </c>
    </row>
    <row r="92" spans="1:22" s="34" customFormat="1" ht="12.75">
      <c r="A92" s="30"/>
      <c r="B92" s="31" t="s">
        <v>15</v>
      </c>
      <c r="C92" s="31"/>
      <c r="D92" s="31"/>
      <c r="E92" s="31"/>
      <c r="F92" s="35">
        <f>SUM(F94)</f>
        <v>145451</v>
      </c>
      <c r="G92" s="35">
        <f>SUM(G94)</f>
        <v>99646</v>
      </c>
      <c r="H92" s="35">
        <f aca="true" t="shared" si="40" ref="H92:U92">SUM(H94)</f>
        <v>36000</v>
      </c>
      <c r="I92" s="35">
        <f t="shared" si="40"/>
        <v>0</v>
      </c>
      <c r="J92" s="35">
        <f t="shared" si="40"/>
        <v>0</v>
      </c>
      <c r="K92" s="35">
        <f t="shared" si="40"/>
        <v>0</v>
      </c>
      <c r="L92" s="35">
        <f t="shared" si="40"/>
        <v>0</v>
      </c>
      <c r="M92" s="35">
        <f t="shared" si="40"/>
        <v>0</v>
      </c>
      <c r="N92" s="35">
        <f t="shared" si="40"/>
        <v>0</v>
      </c>
      <c r="O92" s="35">
        <f t="shared" si="40"/>
        <v>0</v>
      </c>
      <c r="P92" s="35">
        <f t="shared" si="40"/>
        <v>0</v>
      </c>
      <c r="Q92" s="35">
        <f t="shared" si="40"/>
        <v>0</v>
      </c>
      <c r="R92" s="35">
        <f t="shared" si="40"/>
        <v>0</v>
      </c>
      <c r="S92" s="35">
        <f t="shared" si="40"/>
        <v>0</v>
      </c>
      <c r="T92" s="35">
        <f t="shared" si="40"/>
        <v>0</v>
      </c>
      <c r="U92" s="35">
        <f t="shared" si="40"/>
        <v>0</v>
      </c>
      <c r="V92" s="33">
        <f t="shared" si="36"/>
        <v>135646</v>
      </c>
    </row>
    <row r="93" spans="1:22" s="34" customFormat="1" ht="12.75">
      <c r="A93" s="30"/>
      <c r="B93" s="31" t="s">
        <v>16</v>
      </c>
      <c r="C93" s="31"/>
      <c r="D93" s="31"/>
      <c r="E93" s="31"/>
      <c r="F93" s="32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3">
        <f t="shared" si="36"/>
        <v>0</v>
      </c>
    </row>
    <row r="94" spans="1:22" s="34" customFormat="1" ht="51">
      <c r="A94" s="30"/>
      <c r="B94" s="40" t="s">
        <v>68</v>
      </c>
      <c r="C94" s="39" t="s">
        <v>22</v>
      </c>
      <c r="D94" s="40">
        <v>2010</v>
      </c>
      <c r="E94" s="30">
        <v>2012</v>
      </c>
      <c r="F94" s="32">
        <v>145451</v>
      </c>
      <c r="G94" s="35">
        <f>SUM(G95)</f>
        <v>99646</v>
      </c>
      <c r="H94" s="35">
        <f aca="true" t="shared" si="41" ref="H94:U94">SUM(H95)</f>
        <v>36000</v>
      </c>
      <c r="I94" s="35">
        <f t="shared" si="41"/>
        <v>0</v>
      </c>
      <c r="J94" s="35">
        <f t="shared" si="41"/>
        <v>0</v>
      </c>
      <c r="K94" s="35">
        <f t="shared" si="41"/>
        <v>0</v>
      </c>
      <c r="L94" s="35">
        <f t="shared" si="41"/>
        <v>0</v>
      </c>
      <c r="M94" s="35">
        <f t="shared" si="41"/>
        <v>0</v>
      </c>
      <c r="N94" s="35">
        <f t="shared" si="41"/>
        <v>0</v>
      </c>
      <c r="O94" s="35">
        <f t="shared" si="41"/>
        <v>0</v>
      </c>
      <c r="P94" s="35">
        <f t="shared" si="41"/>
        <v>0</v>
      </c>
      <c r="Q94" s="35">
        <f t="shared" si="41"/>
        <v>0</v>
      </c>
      <c r="R94" s="35">
        <f t="shared" si="41"/>
        <v>0</v>
      </c>
      <c r="S94" s="35">
        <f t="shared" si="41"/>
        <v>0</v>
      </c>
      <c r="T94" s="35">
        <f t="shared" si="41"/>
        <v>0</v>
      </c>
      <c r="U94" s="35">
        <f t="shared" si="41"/>
        <v>0</v>
      </c>
      <c r="V94" s="33">
        <f t="shared" si="36"/>
        <v>135646</v>
      </c>
    </row>
    <row r="95" spans="1:22" s="34" customFormat="1" ht="15" customHeight="1">
      <c r="A95" s="30"/>
      <c r="B95" s="41" t="s">
        <v>15</v>
      </c>
      <c r="C95" s="39"/>
      <c r="D95" s="40"/>
      <c r="E95" s="30"/>
      <c r="F95" s="32">
        <v>145451</v>
      </c>
      <c r="G95" s="35">
        <v>99646</v>
      </c>
      <c r="H95" s="35">
        <v>36000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3">
        <f t="shared" si="36"/>
        <v>135646</v>
      </c>
    </row>
    <row r="96" spans="1:22" s="34" customFormat="1" ht="15" customHeight="1">
      <c r="A96" s="30"/>
      <c r="B96" s="40" t="s">
        <v>38</v>
      </c>
      <c r="C96" s="56"/>
      <c r="D96" s="40"/>
      <c r="E96" s="30"/>
      <c r="F96" s="32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3">
        <f t="shared" si="36"/>
        <v>0</v>
      </c>
    </row>
    <row r="97" spans="1:22" s="29" customFormat="1" ht="30" customHeight="1">
      <c r="A97" s="25" t="s">
        <v>69</v>
      </c>
      <c r="B97" s="26" t="s">
        <v>70</v>
      </c>
      <c r="C97" s="26"/>
      <c r="D97" s="26"/>
      <c r="E97" s="26"/>
      <c r="F97" s="27">
        <f>F98</f>
        <v>15013020.049999997</v>
      </c>
      <c r="G97" s="27">
        <f aca="true" t="shared" si="42" ref="G97:U97">G98</f>
        <v>1642421.48</v>
      </c>
      <c r="H97" s="27">
        <f t="shared" si="42"/>
        <v>1590547.3499999999</v>
      </c>
      <c r="I97" s="27">
        <f t="shared" si="42"/>
        <v>1540443.6</v>
      </c>
      <c r="J97" s="27">
        <f t="shared" si="42"/>
        <v>1490339.85</v>
      </c>
      <c r="K97" s="27">
        <f t="shared" si="42"/>
        <v>1440236.1</v>
      </c>
      <c r="L97" s="27">
        <f t="shared" si="42"/>
        <v>1390132.35</v>
      </c>
      <c r="M97" s="27">
        <f t="shared" si="42"/>
        <v>1340028.6</v>
      </c>
      <c r="N97" s="27">
        <f t="shared" si="42"/>
        <v>1289924.85</v>
      </c>
      <c r="O97" s="27">
        <f t="shared" si="42"/>
        <v>1239821.1</v>
      </c>
      <c r="P97" s="27">
        <f t="shared" si="42"/>
        <v>1189717.35</v>
      </c>
      <c r="Q97" s="27">
        <f t="shared" si="42"/>
        <v>859407.42</v>
      </c>
      <c r="R97" s="27">
        <f t="shared" si="42"/>
        <v>0</v>
      </c>
      <c r="S97" s="27">
        <f t="shared" si="42"/>
        <v>0</v>
      </c>
      <c r="T97" s="27">
        <f t="shared" si="42"/>
        <v>0</v>
      </c>
      <c r="U97" s="27">
        <f t="shared" si="42"/>
        <v>0</v>
      </c>
      <c r="V97" s="28">
        <f t="shared" si="36"/>
        <v>15013020.049999997</v>
      </c>
    </row>
    <row r="98" spans="1:22" s="34" customFormat="1" ht="12.75">
      <c r="A98" s="30"/>
      <c r="B98" s="31" t="s">
        <v>15</v>
      </c>
      <c r="C98" s="31"/>
      <c r="D98" s="31"/>
      <c r="E98" s="31"/>
      <c r="F98" s="32">
        <f>SUM(G98:U98)</f>
        <v>15013020.049999997</v>
      </c>
      <c r="G98" s="35">
        <f>SUM(G99+G101)</f>
        <v>1642421.48</v>
      </c>
      <c r="H98" s="35">
        <f aca="true" t="shared" si="43" ref="H98:U98">SUM(H99+H101)</f>
        <v>1590547.3499999999</v>
      </c>
      <c r="I98" s="35">
        <f t="shared" si="43"/>
        <v>1540443.6</v>
      </c>
      <c r="J98" s="35">
        <f t="shared" si="43"/>
        <v>1490339.85</v>
      </c>
      <c r="K98" s="35">
        <f t="shared" si="43"/>
        <v>1440236.1</v>
      </c>
      <c r="L98" s="35">
        <f t="shared" si="43"/>
        <v>1390132.35</v>
      </c>
      <c r="M98" s="35">
        <f t="shared" si="43"/>
        <v>1340028.6</v>
      </c>
      <c r="N98" s="35">
        <f t="shared" si="43"/>
        <v>1289924.85</v>
      </c>
      <c r="O98" s="35">
        <f t="shared" si="43"/>
        <v>1239821.1</v>
      </c>
      <c r="P98" s="35">
        <f t="shared" si="43"/>
        <v>1189717.35</v>
      </c>
      <c r="Q98" s="35">
        <f t="shared" si="43"/>
        <v>859407.42</v>
      </c>
      <c r="R98" s="35">
        <f t="shared" si="43"/>
        <v>0</v>
      </c>
      <c r="S98" s="35">
        <f t="shared" si="43"/>
        <v>0</v>
      </c>
      <c r="T98" s="35">
        <f t="shared" si="43"/>
        <v>0</v>
      </c>
      <c r="U98" s="35">
        <f t="shared" si="43"/>
        <v>0</v>
      </c>
      <c r="V98" s="33">
        <f t="shared" si="36"/>
        <v>15013020.049999997</v>
      </c>
    </row>
    <row r="99" spans="1:22" s="34" customFormat="1" ht="12.75">
      <c r="A99" s="30"/>
      <c r="B99" s="40" t="s">
        <v>71</v>
      </c>
      <c r="C99" s="55"/>
      <c r="D99" s="40">
        <v>2006</v>
      </c>
      <c r="E99" s="30">
        <v>2021</v>
      </c>
      <c r="F99" s="32">
        <f>SUM(G99:U99)</f>
        <v>5003090.33</v>
      </c>
      <c r="G99" s="35">
        <v>546224.14</v>
      </c>
      <c r="H99" s="35">
        <v>530182.45</v>
      </c>
      <c r="I99" s="35">
        <v>513481.2</v>
      </c>
      <c r="J99" s="35">
        <v>496779.95</v>
      </c>
      <c r="K99" s="35">
        <v>480078.7</v>
      </c>
      <c r="L99" s="35">
        <v>463377.45</v>
      </c>
      <c r="M99" s="35">
        <v>446676.2</v>
      </c>
      <c r="N99" s="35">
        <v>429974.95</v>
      </c>
      <c r="O99" s="35">
        <v>413273.7</v>
      </c>
      <c r="P99" s="35">
        <v>396572.45</v>
      </c>
      <c r="Q99" s="35">
        <v>286469.14</v>
      </c>
      <c r="R99" s="35"/>
      <c r="S99" s="35"/>
      <c r="T99" s="35"/>
      <c r="U99" s="35"/>
      <c r="V99" s="33">
        <f t="shared" si="36"/>
        <v>5003090.33</v>
      </c>
    </row>
    <row r="100" spans="1:22" s="34" customFormat="1" ht="15" customHeight="1">
      <c r="A100" s="30"/>
      <c r="B100" s="40" t="s">
        <v>26</v>
      </c>
      <c r="C100" s="55"/>
      <c r="D100" s="40"/>
      <c r="E100" s="30"/>
      <c r="F100" s="32"/>
      <c r="G100" s="35">
        <v>546224.14</v>
      </c>
      <c r="H100" s="35">
        <v>530182.45</v>
      </c>
      <c r="I100" s="35">
        <v>513481.2</v>
      </c>
      <c r="J100" s="35">
        <v>496779.95</v>
      </c>
      <c r="K100" s="35">
        <v>480078.7</v>
      </c>
      <c r="L100" s="35">
        <v>463377.45</v>
      </c>
      <c r="M100" s="35">
        <v>446676.2</v>
      </c>
      <c r="N100" s="35">
        <v>429974.95</v>
      </c>
      <c r="O100" s="35">
        <v>413273.7</v>
      </c>
      <c r="P100" s="35">
        <v>396572.45</v>
      </c>
      <c r="Q100" s="35">
        <v>286469.14</v>
      </c>
      <c r="R100" s="35"/>
      <c r="S100" s="35"/>
      <c r="T100" s="35"/>
      <c r="U100" s="35"/>
      <c r="V100" s="33">
        <f t="shared" si="36"/>
        <v>5003090.33</v>
      </c>
    </row>
    <row r="101" spans="1:22" s="34" customFormat="1" ht="12.75">
      <c r="A101" s="30"/>
      <c r="B101" s="40" t="s">
        <v>72</v>
      </c>
      <c r="C101" s="55"/>
      <c r="D101" s="40">
        <v>2006</v>
      </c>
      <c r="E101" s="30">
        <v>2021</v>
      </c>
      <c r="F101" s="32">
        <f>SUM(G101:U101)</f>
        <v>10009929.72</v>
      </c>
      <c r="G101" s="35">
        <v>1096197.34</v>
      </c>
      <c r="H101" s="35">
        <v>1060364.9</v>
      </c>
      <c r="I101" s="35">
        <v>1026962.4</v>
      </c>
      <c r="J101" s="35">
        <v>993559.9</v>
      </c>
      <c r="K101" s="35">
        <v>960157.4</v>
      </c>
      <c r="L101" s="35">
        <v>926754.9</v>
      </c>
      <c r="M101" s="35">
        <v>893352.4</v>
      </c>
      <c r="N101" s="35">
        <v>859949.9</v>
      </c>
      <c r="O101" s="35">
        <v>826547.4</v>
      </c>
      <c r="P101" s="35">
        <v>793144.9</v>
      </c>
      <c r="Q101" s="35">
        <v>572938.28</v>
      </c>
      <c r="R101" s="35"/>
      <c r="S101" s="35"/>
      <c r="T101" s="35"/>
      <c r="U101" s="35"/>
      <c r="V101" s="33">
        <f t="shared" si="36"/>
        <v>10009929.72</v>
      </c>
    </row>
    <row r="102" spans="1:22" s="34" customFormat="1" ht="15" customHeight="1">
      <c r="A102" s="30"/>
      <c r="B102" s="40" t="s">
        <v>26</v>
      </c>
      <c r="C102" s="55"/>
      <c r="D102" s="40"/>
      <c r="E102" s="30"/>
      <c r="F102" s="32"/>
      <c r="G102" s="35">
        <v>1096197.34</v>
      </c>
      <c r="H102" s="35">
        <v>1060364.9</v>
      </c>
      <c r="I102" s="35">
        <v>1026962.4</v>
      </c>
      <c r="J102" s="35">
        <v>993559.9</v>
      </c>
      <c r="K102" s="35">
        <v>960157.4</v>
      </c>
      <c r="L102" s="35">
        <v>926754.9</v>
      </c>
      <c r="M102" s="35">
        <v>893352.4</v>
      </c>
      <c r="N102" s="35">
        <v>859949.9</v>
      </c>
      <c r="O102" s="35">
        <v>826547.4</v>
      </c>
      <c r="P102" s="35">
        <v>793144.9</v>
      </c>
      <c r="Q102" s="35">
        <v>572938.28</v>
      </c>
      <c r="R102" s="35"/>
      <c r="S102" s="35"/>
      <c r="T102" s="35"/>
      <c r="U102" s="35"/>
      <c r="V102" s="33">
        <f t="shared" si="36"/>
        <v>10009929.72</v>
      </c>
    </row>
    <row r="103" spans="1:22" s="34" customFormat="1" ht="15" customHeight="1">
      <c r="A103" s="30"/>
      <c r="B103" s="40" t="s">
        <v>38</v>
      </c>
      <c r="C103" s="56"/>
      <c r="D103" s="40"/>
      <c r="E103" s="30"/>
      <c r="F103" s="32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3"/>
    </row>
    <row r="104" spans="2:22" s="34" customFormat="1" ht="25.5" customHeight="1">
      <c r="B104" s="58"/>
      <c r="C104" s="59"/>
      <c r="D104" s="59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2:22" s="34" customFormat="1" ht="12.75">
      <c r="B105" s="59"/>
      <c r="C105" s="59"/>
      <c r="D105" s="59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</sheetData>
  <mergeCells count="64">
    <mergeCell ref="C99:C100"/>
    <mergeCell ref="C101:C102"/>
    <mergeCell ref="B93:E93"/>
    <mergeCell ref="C94:C95"/>
    <mergeCell ref="B97:E97"/>
    <mergeCell ref="B98:E98"/>
    <mergeCell ref="C87:C88"/>
    <mergeCell ref="C89:C90"/>
    <mergeCell ref="B91:E91"/>
    <mergeCell ref="B92:E92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B40:E40"/>
    <mergeCell ref="C41:C42"/>
    <mergeCell ref="C43:C44"/>
    <mergeCell ref="C45:C46"/>
    <mergeCell ref="C33:C34"/>
    <mergeCell ref="C35:C36"/>
    <mergeCell ref="B38:E38"/>
    <mergeCell ref="B39:E39"/>
    <mergeCell ref="C28:C29"/>
    <mergeCell ref="B30:E30"/>
    <mergeCell ref="B31:E31"/>
    <mergeCell ref="B32:E32"/>
    <mergeCell ref="C19:C20"/>
    <mergeCell ref="C21:C23"/>
    <mergeCell ref="C24:C25"/>
    <mergeCell ref="C26:C27"/>
    <mergeCell ref="B14:E14"/>
    <mergeCell ref="B15:E15"/>
    <mergeCell ref="B16:E16"/>
    <mergeCell ref="C17:C18"/>
    <mergeCell ref="B10:E10"/>
    <mergeCell ref="B11:E11"/>
    <mergeCell ref="B12:E12"/>
    <mergeCell ref="B13:E13"/>
    <mergeCell ref="G6:U6"/>
    <mergeCell ref="V6:V7"/>
    <mergeCell ref="B8:E8"/>
    <mergeCell ref="B9:E9"/>
    <mergeCell ref="A5:F5"/>
    <mergeCell ref="A6:A7"/>
    <mergeCell ref="B6:B7"/>
    <mergeCell ref="C6:C7"/>
    <mergeCell ref="D6:E6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w Myśliborzu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Stankiewicz</dc:creator>
  <cp:keywords/>
  <dc:description/>
  <cp:lastModifiedBy>Małgorzata Stankiewicz</cp:lastModifiedBy>
  <dcterms:created xsi:type="dcterms:W3CDTF">2011-04-20T08:27:47Z</dcterms:created>
  <dcterms:modified xsi:type="dcterms:W3CDTF">2011-04-20T08:28:14Z</dcterms:modified>
  <cp:category/>
  <cp:version/>
  <cp:contentType/>
  <cp:contentStatus/>
</cp:coreProperties>
</file>