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0">'1'!$A$1:$G$114</definedName>
    <definedName name="_xlnm.Print_Area" localSheetId="1">'2'!$A$1:$O$207</definedName>
    <definedName name="_xlnm.Print_Area" localSheetId="2">'3'!$A$1:$D$23</definedName>
    <definedName name="_xlnm.Print_Area" localSheetId="3">'4'!$A$1:$L$20</definedName>
    <definedName name="_xlnm.Print_Area" localSheetId="4">'5'!$A$1:$L$20</definedName>
    <definedName name="_xlnm.Print_Area" localSheetId="5">'6'!$A$1:$L$17</definedName>
    <definedName name="_xlnm.Print_Area" localSheetId="6">'7'!$A$1:$F$12</definedName>
    <definedName name="_xlnm.Print_Area" localSheetId="7">'8'!$A$1:$F$15</definedName>
    <definedName name="_xlnm.Print_Area" localSheetId="8">'9'!$A$1:$E$21</definedName>
  </definedNames>
  <calcPr fullCalcOnLoad="1"/>
</workbook>
</file>

<file path=xl/sharedStrings.xml><?xml version="1.0" encoding="utf-8"?>
<sst xmlns="http://schemas.openxmlformats.org/spreadsheetml/2006/main" count="623" uniqueCount="376">
  <si>
    <t>w złotych</t>
  </si>
  <si>
    <t>Dział</t>
  </si>
  <si>
    <t>§</t>
  </si>
  <si>
    <t>Źródła dochodów</t>
  </si>
  <si>
    <t>z tego:</t>
  </si>
  <si>
    <t>Dochody
bieżące</t>
  </si>
  <si>
    <t>Dochody
majątkowe</t>
  </si>
  <si>
    <t>Ogółem:</t>
  </si>
  <si>
    <t>Rozdział</t>
  </si>
  <si>
    <t>Nazwa</t>
  </si>
  <si>
    <t>Wydatki bieżące</t>
  </si>
  <si>
    <t>w tym:</t>
  </si>
  <si>
    <t>Wydatki majątkowe</t>
  </si>
  <si>
    <t>Wydatki na obsługę długu</t>
  </si>
  <si>
    <t>Wydatki
z tytułu poręczeń
i gwarancji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</si>
  <si>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</si>
  <si>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</si>
  <si>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</si>
  <si>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</si>
  <si>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</si>
  <si>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</si>
  <si>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</si>
  <si>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</si>
  <si>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</si>
  <si>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</si>
  <si>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</si>
  <si>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</si>
  <si>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</si>
  <si>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</si>
  <si>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</si>
  <si>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</si>
  <si>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</si>
  <si>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</si>
  <si>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</si>
  <si>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</si>
  <si>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</si>
  <si>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</si>
  <si>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</si>
  <si>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</si>
  <si>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</si>
  <si>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</si>
  <si>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</si>
  <si>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</si>
  <si>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</si>
  <si>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</si>
  <si>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</si>
  <si>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</si>
  <si>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</si>
  <si>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</si>
  <si>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</si>
  <si>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</si>
  <si>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</si>
  <si>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</si>
  <si>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</si>
  <si>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Nazwa instytucji</t>
  </si>
  <si>
    <t>Kwota dotacji</t>
  </si>
  <si>
    <t xml:space="preserve">Kwota dotacji </t>
  </si>
  <si>
    <t>Nazwa zadania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</si>
  <si>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</si>
  <si>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</si>
  <si>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</si>
  <si>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</si>
  <si>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</si>
  <si>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Dochody ogółem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</si>
  <si>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</si>
  <si>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</si>
  <si>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Wydatki
ogółem
(6+12)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</si>
  <si>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</si>
  <si>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</si>
  <si>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Wolne środki</t>
  </si>
  <si>
    <t>§ 950</t>
  </si>
  <si>
    <t>9.</t>
  </si>
  <si>
    <t>Plan
na 2012 r.</t>
  </si>
  <si>
    <t>Kwota
2012 r.</t>
  </si>
  <si>
    <t>O10</t>
  </si>
  <si>
    <t>Rolnictwo i łowiectwo</t>
  </si>
  <si>
    <t>O1005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</si>
  <si>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</si>
  <si>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</si>
  <si>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O20</t>
  </si>
  <si>
    <t>Leśnictwo</t>
  </si>
  <si>
    <t>O2001</t>
  </si>
  <si>
    <t>Gospodarka leśna</t>
  </si>
  <si>
    <t>środki otrzymane od pozostałych jednostek zaliczanych do sektora finansów publicznych na realizację zadań bieżących jednostek zaliczanych do sektora finansów publicznych</t>
  </si>
  <si>
    <t>Przetwórstwo przemysłowe</t>
  </si>
  <si>
    <t>Rozwój kadr nowoczesnej gospodarki i przedsiębiorczości</t>
  </si>
  <si>
    <t>dotacje celowe w ramach programów finansowanych z udziałem środków europejskich</t>
  </si>
  <si>
    <t>Transport i łączność</t>
  </si>
  <si>
    <t>Drogi publiczne powiatowe</t>
  </si>
  <si>
    <t xml:space="preserve">dotacje celowe otrzymane z budżetu państwa na realizację inwestycji i akupów inwestycyjnych własnych powiatu </t>
  </si>
  <si>
    <t>dotacje celowe otrzymane z gminy na inwestycje i zakupy inwestycyjne realizowane na podstawie porozumień (umów) między jednostkami samorządu terytorialnego</t>
  </si>
  <si>
    <t xml:space="preserve">  Gospodarka mieszkaniowa</t>
  </si>
  <si>
    <t>Gospodarka gruntami i nieruchomościami</t>
  </si>
  <si>
    <t>O750</t>
  </si>
  <si>
    <t>dochody z najmu i dzierżawy składników majątkowych Skarbu Państwa, jednostek samorządu terytorialnego lub innych jednostek zaliczanych do sektora finansów publicznych oraz innych umów o podobnym charakterze</t>
  </si>
  <si>
    <t>O770</t>
  </si>
  <si>
    <t>wpłaty z tytułu odpłatnego nabycia prawa własności oraz prawa użytkowania wieczystego nieruchomości</t>
  </si>
  <si>
    <t>O830</t>
  </si>
  <si>
    <t>wpływy z usług</t>
  </si>
  <si>
    <t>O870</t>
  </si>
  <si>
    <t>wpływy ze sprzedaży składników majątkowych</t>
  </si>
  <si>
    <t>dochody jednostek samorządu terytorialnego związane z realizacją zadań z zakresu administracji rządowej oraz innych zadań zleconych ustawami</t>
  </si>
  <si>
    <t>dotacje celowe w ramach programów finansowanych z udziałem środków europejskich oraz środków, o których mowa w art..5 ust.1 pkt.3 oraz ust.3 pkt 5 i 6 ustawy, lub płatności w ramach budżeu środków europejskich</t>
  </si>
  <si>
    <t>Działalność usługowa</t>
  </si>
  <si>
    <t>Prace geodezyjne i kartograficzne (nieinwestycyjne)</t>
  </si>
  <si>
    <t>Opracowania geodezyjne i kartograficzne</t>
  </si>
  <si>
    <t>Nadzór budowlany</t>
  </si>
  <si>
    <t xml:space="preserve"> Administracja publiczna</t>
  </si>
  <si>
    <t>Urzędy wojewódzkie</t>
  </si>
  <si>
    <t>Starostwa powiatowe</t>
  </si>
  <si>
    <t>O970</t>
  </si>
  <si>
    <t>wpływy z różnych dochodów</t>
  </si>
  <si>
    <t>Komisje poborowe</t>
  </si>
  <si>
    <t>dotacje celowe otrzymane z budżetu państwa na zadania bieżące realizowane przez powiat na podstawie porozumień z organami administracji rządowej</t>
  </si>
  <si>
    <t>Bezpieczeństwo publiczne i ochrona przeciwpożarowa</t>
  </si>
  <si>
    <t>Komendy powiatowe Państwowej Straży Pożarnej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</si>
  <si>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</si>
  <si>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innych ustaw</t>
  </si>
  <si>
    <t>O420</t>
  </si>
  <si>
    <t>wpływy z opłaty komunikacyjnej</t>
  </si>
  <si>
    <t>O490</t>
  </si>
  <si>
    <t>wpływy z innych lokalnych opłat pobieranych przez jednostki samorządu terytorialnego na podstawie odrębnych ustaw</t>
  </si>
  <si>
    <t>O690</t>
  </si>
  <si>
    <t>wpływy z różnych opłat</t>
  </si>
  <si>
    <t>Udziały powiatów w podatkach stanowiących dochód budżetu państwa</t>
  </si>
  <si>
    <t>OO10</t>
  </si>
  <si>
    <t>podatek dochodowy od osób fizycznych</t>
  </si>
  <si>
    <t>OO20</t>
  </si>
  <si>
    <t>podatek dochodowy od osób prawnych</t>
  </si>
  <si>
    <t>Różne rozliczenia</t>
  </si>
  <si>
    <t>Część oświatowa subwencji ogólnej dla jednostek samorządu terytorialnego</t>
  </si>
  <si>
    <t xml:space="preserve">subwencje ogólne z budżetu państwa </t>
  </si>
  <si>
    <t xml:space="preserve">Część wyrównawcza subwencji ogólnej dla powiatów </t>
  </si>
  <si>
    <t>Różne rozliczenia finansowe</t>
  </si>
  <si>
    <t>O920</t>
  </si>
  <si>
    <t>pozostałe odsetki</t>
  </si>
  <si>
    <t>Część równoważąca subwencji ogólnej dla powiatów</t>
  </si>
  <si>
    <t>Oświata i wychowanie</t>
  </si>
  <si>
    <t>Gimnazja</t>
  </si>
  <si>
    <t>dotacje celowe otrzymane z gminy na zadania bieżące realizowane na podstawie porozumień (umów) między jednostkami samorządu terytorialnego</t>
  </si>
  <si>
    <t>Szkoły zawodowe</t>
  </si>
  <si>
    <t>Jednostki pomocnicze szkolnictwa</t>
  </si>
  <si>
    <t>Stołówki szkolne</t>
  </si>
  <si>
    <t>Ochrona zdrowia</t>
  </si>
  <si>
    <t>Składki na ubezpieczenia zdrowotne oraz świadczenia dla osób nieobjętych obowiązkiem ubezpieczenia zdrowotnego</t>
  </si>
  <si>
    <t>Pomoc społeczna</t>
  </si>
  <si>
    <t>Placówki opiekuńczo-wychowawcze</t>
  </si>
  <si>
    <t>dotacje celowe otrzymane z powiatu na zadania bieżące realizowane na podstawie porozumień (umów) między jednostkami samorządu terytorialnego</t>
  </si>
  <si>
    <t>Domy pomocy społecznej</t>
  </si>
  <si>
    <t>dotacje celowe otrzymane z budżetu państwa na realizację bieżących zadań własnych powiatu</t>
  </si>
  <si>
    <t>Rodziny zastępcze</t>
  </si>
  <si>
    <t>Zadania w zakresie przeciwdziałania przemocy w rodzinie</t>
  </si>
  <si>
    <t>Pozostałe zadania w zakresie polityki społecznej</t>
  </si>
  <si>
    <t>Zespoły do spraw orzekania o stopniu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</si>
  <si>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</si>
  <si>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</si>
  <si>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powiatowego urzędu pracy</t>
  </si>
  <si>
    <t>Edukacyjna opieka wychowawcza</t>
  </si>
  <si>
    <t>Poradnie psychologiczno-pedagogiczne, w tym poradnie specjalistyczne</t>
  </si>
  <si>
    <t>Domy wczasów dziecięcych</t>
  </si>
  <si>
    <t>Gospodarka komunalna i ochrona środowiska</t>
  </si>
  <si>
    <t>Wpływy i wydatki związane z gromadzeniem środków z opłat i kar za korzystanie ze środowiska</t>
  </si>
  <si>
    <t xml:space="preserve">Dochody
budżetu Powiatu Myśliborskiego w 2012 r.
</t>
  </si>
  <si>
    <t>Pozostała działalność</t>
  </si>
  <si>
    <t xml:space="preserve">Młodzieżowe ośrodki wychowawcze </t>
  </si>
  <si>
    <t>010</t>
  </si>
  <si>
    <t>ROLNICTWO I ŁOWIECTWO</t>
  </si>
  <si>
    <t>01005</t>
  </si>
  <si>
    <t>Starostwo Powiatowe</t>
  </si>
  <si>
    <t>020</t>
  </si>
  <si>
    <t>LEŚNICTWO</t>
  </si>
  <si>
    <t>02001</t>
  </si>
  <si>
    <t>02002</t>
  </si>
  <si>
    <t>Nadzór nad gospodarką leśną</t>
  </si>
  <si>
    <t>150</t>
  </si>
  <si>
    <t>PRZETWÓRSTWO PRZEMYSŁOWE</t>
  </si>
  <si>
    <t>15013</t>
  </si>
  <si>
    <t>Powiatowy Urząd Pracy  w Myśliborzu</t>
  </si>
  <si>
    <t>600</t>
  </si>
  <si>
    <t>TRANSPORT I ŁĄCZNOŚĆ</t>
  </si>
  <si>
    <t>60014</t>
  </si>
  <si>
    <t>wydatki rzeczowe-utrzymanie dróg</t>
  </si>
  <si>
    <t>wydatki majątkowe</t>
  </si>
  <si>
    <t>wydatki wydziału (wyn.i poch.od wyn.)</t>
  </si>
  <si>
    <t>630</t>
  </si>
  <si>
    <t>TURYSTYKA</t>
  </si>
  <si>
    <t>63095</t>
  </si>
  <si>
    <t>700</t>
  </si>
  <si>
    <t>GOSPODARKA MIESZKANIOWA</t>
  </si>
  <si>
    <t>70005</t>
  </si>
  <si>
    <t>zadania zlecone</t>
  </si>
  <si>
    <t>zadania własneZosia</t>
  </si>
  <si>
    <t>zadania własneSeba</t>
  </si>
  <si>
    <t>Termomodernizacja</t>
  </si>
  <si>
    <t>710</t>
  </si>
  <si>
    <t>DZIAŁALNOŚĆ USŁUGOWA</t>
  </si>
  <si>
    <t>71013</t>
  </si>
  <si>
    <t>Prace geodezyjne i kartograficzne</t>
  </si>
  <si>
    <t>71014</t>
  </si>
  <si>
    <t>71015</t>
  </si>
  <si>
    <t>Powiatowy Inspektorat Nadzoru Budowlanego w Myśliborzu</t>
  </si>
  <si>
    <t>zadania własne</t>
  </si>
  <si>
    <t>71095</t>
  </si>
  <si>
    <t>ADMINISTRACJA PUBLICZNA</t>
  </si>
  <si>
    <t>Rady powiatów</t>
  </si>
  <si>
    <t>Kwalifikacja wojskowa</t>
  </si>
  <si>
    <t>Promocja jednostek samorządu terytorialnego</t>
  </si>
  <si>
    <t>754</t>
  </si>
  <si>
    <t>BEZPIECZEŃSTWO PUBLICZNE I OCHRONA PRZECIWPOŻAROWA</t>
  </si>
  <si>
    <t>75411</t>
  </si>
  <si>
    <t>Komenda Powiatowa Państwowej Straży Pożarnej w Myśliborzu</t>
  </si>
  <si>
    <t>OBSŁUGA DŁUGU PUBLICZNEGO</t>
  </si>
  <si>
    <t>Obsługa papierów wartościowych kredytów i pożyczek jednostek samorządu terytorialnego</t>
  </si>
  <si>
    <t>75704</t>
  </si>
  <si>
    <t>Rozliczenia z tytułu poręczeń i gwarancji udzielonych przez Skarb Państwa lub jednostkę samorządu terytorialnego</t>
  </si>
  <si>
    <t>758</t>
  </si>
  <si>
    <t>RÓŻNE ROZLICZENIA</t>
  </si>
  <si>
    <t>75818</t>
  </si>
  <si>
    <t>Rezerwy ogólne i celowe</t>
  </si>
  <si>
    <t>rezerwa ogólna</t>
  </si>
  <si>
    <t>rezerwa celowa zprzeznaczeniem na realizację zadań z zakresu zarządzania kryzysowego</t>
  </si>
  <si>
    <t>801</t>
  </si>
  <si>
    <t>OŚWIATA I WYCHOWANIE</t>
  </si>
  <si>
    <t>80102</t>
  </si>
  <si>
    <t>Szkoły podstawowe specjalne</t>
  </si>
  <si>
    <t>Młodzieżowy Ośrodek Wychowawczy w Renicach</t>
  </si>
  <si>
    <t>80110</t>
  </si>
  <si>
    <t>Zespół Szkół w Smolnicy</t>
  </si>
  <si>
    <t>80111</t>
  </si>
  <si>
    <t>Gimnazja specjalne</t>
  </si>
  <si>
    <t>80120</t>
  </si>
  <si>
    <t>Licea ogólnokształcące</t>
  </si>
  <si>
    <t>ZSP Nr 1 w Barlinku</t>
  </si>
  <si>
    <t>ZSP Nr 2 w Myśliborzu</t>
  </si>
  <si>
    <t>ZSP Nr 1 w Dębnie</t>
  </si>
  <si>
    <t>80130</t>
  </si>
  <si>
    <t>ZSP Nr 2 w Barlinku</t>
  </si>
  <si>
    <t>ZSP Nr 3 w Myśliborzu</t>
  </si>
  <si>
    <t>80143</t>
  </si>
  <si>
    <t>80144</t>
  </si>
  <si>
    <t>Inne formy kształcenia osobno niewymienione</t>
  </si>
  <si>
    <t>80146</t>
  </si>
  <si>
    <t>Dokształcanie i doskonalenie nauczycieli</t>
  </si>
  <si>
    <t>80148</t>
  </si>
  <si>
    <t>80195</t>
  </si>
  <si>
    <t>851</t>
  </si>
  <si>
    <t>OCHRONA ZDROWIA</t>
  </si>
  <si>
    <t>85156</t>
  </si>
  <si>
    <t>Składki na ubezpieczenia zdrowotne oraz świadczenia dla osób nie objetych obowiązkiem ubezpieczenia zdrowotnego</t>
  </si>
  <si>
    <t>Powiatowe Centrum Pomocy Rodzinie w Myśliborzu</t>
  </si>
  <si>
    <t>852</t>
  </si>
  <si>
    <t>POMOC SPOŁECZNA</t>
  </si>
  <si>
    <t>85201</t>
  </si>
  <si>
    <t>Placówki opiekuńczo- wychowawcze</t>
  </si>
  <si>
    <t>Dom Dziecka w Barlinku</t>
  </si>
  <si>
    <t>Placówka Wielofunkcyjna w Dębnie</t>
  </si>
  <si>
    <t>85202</t>
  </si>
  <si>
    <t>Dom Pomocy Społecznej w Myśliborzu</t>
  </si>
  <si>
    <t>85204</t>
  </si>
  <si>
    <t>85205</t>
  </si>
  <si>
    <t>85218</t>
  </si>
  <si>
    <t xml:space="preserve">Powiatowe centra pomocy rodzinie </t>
  </si>
  <si>
    <t>85220</t>
  </si>
  <si>
    <t>Jednostki specjalistyczne poradnictwa, mieszkania chronione i ośrodki interwencji kryzysowej</t>
  </si>
  <si>
    <t>85226</t>
  </si>
  <si>
    <t>Ośrodki adopcyjno-opiekuńcze</t>
  </si>
  <si>
    <t>85295</t>
  </si>
  <si>
    <t>853</t>
  </si>
  <si>
    <t>POZOSTAŁE ZADANIA W ZAKRESIE POLITYKI SPOŁECZNEJ</t>
  </si>
  <si>
    <t>85321</t>
  </si>
  <si>
    <t>Zespoły do spraw orzekania o niepełnosprawności</t>
  </si>
  <si>
    <t>85333</t>
  </si>
  <si>
    <t>Powiatowy Urząd Pracy w Myśliborzu</t>
  </si>
  <si>
    <t>85395</t>
  </si>
  <si>
    <t>Starostwo Powiatowe WTZ</t>
  </si>
  <si>
    <t>854</t>
  </si>
  <si>
    <t>EDUKACYJNA OPIKA WYCHOWAWCZA</t>
  </si>
  <si>
    <t>85403</t>
  </si>
  <si>
    <t>Specjalne ośrodki szkolno- wychowawcze</t>
  </si>
  <si>
    <t>85404</t>
  </si>
  <si>
    <t>Wczesne wspomaganie rozwoju dziecka</t>
  </si>
  <si>
    <t>Poradnia Psychologiczno-Pedagogiczna w Balinku</t>
  </si>
  <si>
    <t>Poradnia Psychologiczno-Pedagogiczna w Dębnie</t>
  </si>
  <si>
    <t>85406</t>
  </si>
  <si>
    <t>Poradnie psychologiczno -pedagogiczne, w tym poradnie specjalistyczne</t>
  </si>
  <si>
    <t>Poradnia Psychologiczno-Pedagogiczna w Myślibórz</t>
  </si>
  <si>
    <t>85407</t>
  </si>
  <si>
    <t>Placówki wychowania pozaszkolnego</t>
  </si>
  <si>
    <t>Ognisko Pracy Pozaszkolnej w Barlinku</t>
  </si>
  <si>
    <t>Zespół Placówek Oświatowo-Wychowawczych "Szkuner" w Myśliborzu</t>
  </si>
  <si>
    <t>85411</t>
  </si>
  <si>
    <t>Domy wczasów dzieciecych</t>
  </si>
  <si>
    <t>85419</t>
  </si>
  <si>
    <t>Ośrodki rewalidacyjno-wychowawcze</t>
  </si>
  <si>
    <t>85420</t>
  </si>
  <si>
    <t>Młodzieżowe ośrodki wychowawcze</t>
  </si>
  <si>
    <t>85446</t>
  </si>
  <si>
    <t>85495</t>
  </si>
  <si>
    <t>Starostwo Powiatowe-Renice</t>
  </si>
  <si>
    <t>900</t>
  </si>
  <si>
    <t>GOSPODARKA KOMUNALNA I OCHRONA ŚRODOWISKA</t>
  </si>
  <si>
    <t>90001</t>
  </si>
  <si>
    <t>Gospodarka ściekowa i ochrona wód</t>
  </si>
  <si>
    <t>90004</t>
  </si>
  <si>
    <t>Utrzymanie zieleni w miastach i gminach</t>
  </si>
  <si>
    <t>90005</t>
  </si>
  <si>
    <t>Ochrona powietrza atmosferycznego i klimatu</t>
  </si>
  <si>
    <t>90008</t>
  </si>
  <si>
    <t>Ochrona różnorodności biologicznej i krajobrazu</t>
  </si>
  <si>
    <t>90095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</si>
  <si>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</si>
  <si>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</si>
  <si>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</si>
  <si>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</si>
  <si>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</si>
  <si>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</si>
  <si>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</si>
  <si>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</t>
  </si>
  <si>
    <t>92601</t>
  </si>
  <si>
    <t>Obiekty sportowe</t>
  </si>
  <si>
    <t>92605</t>
  </si>
  <si>
    <t>Zadania w zakresie kultury fizycznej</t>
  </si>
  <si>
    <t>Wydział OR</t>
  </si>
  <si>
    <t>Wydział KD</t>
  </si>
  <si>
    <t>Wydział IPW</t>
  </si>
  <si>
    <t>Wydział BOŚ</t>
  </si>
  <si>
    <t>Wydział ZK</t>
  </si>
  <si>
    <t>MOW Renice</t>
  </si>
  <si>
    <t>85149</t>
  </si>
  <si>
    <t>Programy polityki zdrowotnej</t>
  </si>
  <si>
    <t>Projekt PUP "Piramida kompetencji"</t>
  </si>
  <si>
    <t>Projekt PUP "Na przekór stereotypom"</t>
  </si>
  <si>
    <t>PCPR</t>
  </si>
  <si>
    <t>Projekt ZSP Nr1 Barlinek</t>
  </si>
  <si>
    <t>Starostwo Powiatowe hala gimnastyczna w Smolnicy</t>
  </si>
  <si>
    <t>Starostwo Powiatowe - niepubliczne</t>
  </si>
  <si>
    <t>Starostwo Powiatowe dotacja stowarzyszenia i f.zdrow.</t>
  </si>
  <si>
    <t>Przychody i rozchody
budżetu Powiatu Myśliborskiego
w 2012 r.</t>
  </si>
  <si>
    <t>Ogółem</t>
  </si>
  <si>
    <t>Dochody i wydatki
budżetu Powiatu Myśliborskiego związane z realizacją zadań z zakresu administracji rządowej i innych zadań zleconych odrębnymi ustawami
w 2012 r.</t>
  </si>
  <si>
    <t>Dochody i wydatki
budżetu Powiatu Myśliborskiego
związane z realizacją zadań z zakresu administracji rządowej wykonywanych na podstawie porozumień z organami administracji rządowej w 2012 r.</t>
  </si>
  <si>
    <t>Dochody i wydatki
budżetu Powiatu Myśliborskiego
związane z realizacją zadań wykonywanych na podstawie porozumień (umów) między jednostkami samorządu terytorialnego w 2012 r.</t>
  </si>
  <si>
    <t>Biblioteka Powiatowo-Gminna w Myśliborzu</t>
  </si>
  <si>
    <t>Dotacje podmiotowe dla jednostek sektora finansów publicznych
udzielone z budżetu Powiatu Myśliborskiego
w 2012 r.</t>
  </si>
  <si>
    <r>
      <t xml:space="preserve">Nazwa zadania
</t>
    </r>
    <r>
      <rPr>
        <i/>
        <sz val="10"/>
        <rFont val="Times New Roman"/>
        <family val="1"/>
      </rPr>
      <t>(przeznaczenie dotacji)</t>
    </r>
  </si>
  <si>
    <t>na współfinansowanie części kosztów utrzymania pomieszczeń biurowych Regionalnego Funduszu Pożyczkowego POMERANUS przy Centrum Wspierania Biznesu</t>
  </si>
  <si>
    <t>dotacje dla gmin na dofinansowanie nauczycieli oddelegowanych do pracy w związkach zawodowych</t>
  </si>
  <si>
    <t>na utrzymanie wychowanków pochodzących z powiatu myśliborskiego przebywających w placówkach opiekuńczo-wychowawczych poza terenem naszego powiatu</t>
  </si>
  <si>
    <t>na utrzymanie wychowanków pochodzących z powiatu myśliborskiego przebywających w rodzinach zastępczych poza terenem naszego powiatu</t>
  </si>
  <si>
    <t>Dotacje celowe
udzielone z budżetu Powiatu Myśliborskiego
na zadania własne powiatu realizowane przez podmioty należące
do sektora finansów publicznych w 2012 r.</t>
  </si>
  <si>
    <t>dotacja dla gminy za korzystanie z hali sportowej w Smolnicy</t>
  </si>
  <si>
    <t>Specjalny Ośrodek Szkolno-Wychowawczy TPD w Myśliborzu</t>
  </si>
  <si>
    <t>Liceum Ogólnokształcące Stowarzyszenia Oświatowego w Dębnie</t>
  </si>
  <si>
    <t>Centrum Edukacyjne "KONSUL" w Barlinku</t>
  </si>
  <si>
    <t>Centrum Edukacyjne "KONSUL" w Dębnie</t>
  </si>
  <si>
    <t>Centrum Kształcenia "Wiedza dla wszystkich" w Myśliborzu</t>
  </si>
  <si>
    <t>10.</t>
  </si>
  <si>
    <t>11.</t>
  </si>
  <si>
    <t>12.</t>
  </si>
  <si>
    <t>13.</t>
  </si>
  <si>
    <t>Ośrodek Rewalidacyjno-Wychowawczy "Bratek" w Barlinku</t>
  </si>
  <si>
    <t>14.</t>
  </si>
  <si>
    <t>15.</t>
  </si>
  <si>
    <t>Dotacje celowe
udzielone z budżetu Powiatu Myśliborskiego
na zadania własne powiatu realizowane przez podmioty 
nienależące do sektora finansów publicznych w 2012 r.</t>
  </si>
  <si>
    <t>działania na rzecz edukacyjnej opieki wychowawczej, edukacji przyrodniczo-ekologicznej, edukacji historycznej, wspierania przedsięwzięć artystycznych i upowszechniania kultury, sztuki, ochrony dóbr kultury i dziedzictwa narodowego</t>
  </si>
  <si>
    <t>działania z zakresu propagowania potencjału Powiatu Myśliborskiego poprzez kulturę fizyczną i sport</t>
  </si>
  <si>
    <t>Wydatki
budżetu Powiatu Myśliborskiego
w 2012 r.</t>
  </si>
  <si>
    <t>Załącznik Nr 1
do uchwały Nr XIV/132/2011
Rady Powiatu w Myśliborzu
z dnia 21 grudnia 2011 roku</t>
  </si>
  <si>
    <t>Załącznik Nr 2
do uchwały Nr XIV/132/2011
Rady Powiatu w Myśliborzu
z dnia 21 grudnia 2011 roku</t>
  </si>
  <si>
    <t>Załącznik Nr 3
do uchwały Nr XIV/132/2011
Rady Powiatu w Myśliborzu
z dnia 21 grudnia 2011 roku</t>
  </si>
  <si>
    <t>Załącznik Nr 4
do uchwały Nr XIV/132/2011
Rady Powiatu w Myśliborzu
z dnia 21 grudnia 2011 roku</t>
  </si>
  <si>
    <t>Załącznik Nr 5
do uchwały Nr XIV/132/2011
Rady Powiatu w Myśliborzu
z dnia 21 grudnia 2011 roku</t>
  </si>
  <si>
    <t>Załącznik Nr 6
do uchwały Nr XIV/132/2011
Rady Powiatu w Myśliborzu
z dnia 21 grudnia 2011 roku</t>
  </si>
  <si>
    <t>Załącznik Nr 7
do uchwały Nr XIV/132/2011
Rady Powiatu w Myśliborzu
z dnia 21 grudnia 2011 roku</t>
  </si>
  <si>
    <t>Załącznik Nr 8
do uchwały Nr XIV/132/2011
Rady Powiatu w Myśliborzu
z dnia 21 grudnia 2011 roku</t>
  </si>
  <si>
    <t>Załącznik Nr 9
do uchwały Nr XIV/132/2011
Rady Powiatu w Myśliborzu
z dnia 21 grudnia 2011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</si>
</sst>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</numFmts>
  <fonts count="6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sz val="9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u val="single"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/>
    </xf>
    <xf numFmtId="3" fontId="10" fillId="34" borderId="11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5" borderId="11" xfId="0" applyFont="1" applyFill="1" applyBorder="1" applyAlignment="1">
      <alignment horizontal="left" wrapText="1"/>
    </xf>
    <xf numFmtId="3" fontId="9" fillId="35" borderId="11" xfId="0" applyNumberFormat="1" applyFont="1" applyFill="1" applyBorder="1" applyAlignment="1">
      <alignment horizontal="right"/>
    </xf>
    <xf numFmtId="0" fontId="11" fillId="35" borderId="11" xfId="0" applyFont="1" applyFill="1" applyBorder="1" applyAlignment="1">
      <alignment horizontal="left" wrapText="1"/>
    </xf>
    <xf numFmtId="3" fontId="11" fillId="35" borderId="11" xfId="0" applyNumberFormat="1" applyFont="1" applyFill="1" applyBorder="1" applyAlignment="1">
      <alignment horizontal="right"/>
    </xf>
    <xf numFmtId="3" fontId="12" fillId="0" borderId="11" xfId="0" applyNumberFormat="1" applyFont="1" applyBorder="1" applyAlignment="1">
      <alignment/>
    </xf>
    <xf numFmtId="0" fontId="9" fillId="36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left" vertical="center"/>
    </xf>
    <xf numFmtId="3" fontId="10" fillId="36" borderId="11" xfId="0" applyNumberFormat="1" applyFont="1" applyFill="1" applyBorder="1" applyAlignment="1">
      <alignment horizontal="right" vertical="center"/>
    </xf>
    <xf numFmtId="0" fontId="9" fillId="35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4" fillId="0" borderId="11" xfId="0" applyFont="1" applyFill="1" applyBorder="1" applyAlignment="1" applyProtection="1">
      <alignment horizontal="left" wrapText="1"/>
      <protection locked="0"/>
    </xf>
    <xf numFmtId="3" fontId="13" fillId="35" borderId="11" xfId="0" applyNumberFormat="1" applyFont="1" applyFill="1" applyBorder="1" applyAlignment="1">
      <alignment horizontal="right"/>
    </xf>
    <xf numFmtId="0" fontId="9" fillId="36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0" fillId="36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vertical="center"/>
    </xf>
    <xf numFmtId="0" fontId="14" fillId="35" borderId="11" xfId="0" applyFont="1" applyFill="1" applyBorder="1" applyAlignment="1">
      <alignment horizontal="left" vertical="center" wrapText="1"/>
    </xf>
    <xf numFmtId="3" fontId="11" fillId="35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35" borderId="11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left" wrapText="1"/>
    </xf>
    <xf numFmtId="3" fontId="16" fillId="33" borderId="11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top" wrapText="1"/>
    </xf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49" fontId="16" fillId="37" borderId="11" xfId="0" applyNumberFormat="1" applyFont="1" applyFill="1" applyBorder="1" applyAlignment="1">
      <alignment vertical="top" wrapText="1"/>
    </xf>
    <xf numFmtId="0" fontId="16" fillId="37" borderId="11" xfId="0" applyFont="1" applyFill="1" applyBorder="1" applyAlignment="1">
      <alignment vertical="top" wrapText="1"/>
    </xf>
    <xf numFmtId="4" fontId="16" fillId="37" borderId="11" xfId="0" applyNumberFormat="1" applyFont="1" applyFill="1" applyBorder="1" applyAlignment="1">
      <alignment/>
    </xf>
    <xf numFmtId="4" fontId="16" fillId="37" borderId="11" xfId="0" applyNumberFormat="1" applyFont="1" applyFill="1" applyBorder="1" applyAlignment="1">
      <alignment vertical="center"/>
    </xf>
    <xf numFmtId="4" fontId="16" fillId="37" borderId="11" xfId="0" applyNumberFormat="1" applyFont="1" applyFill="1" applyBorder="1" applyAlignment="1">
      <alignment vertical="top" wrapText="1"/>
    </xf>
    <xf numFmtId="0" fontId="16" fillId="0" borderId="0" xfId="0" applyFont="1" applyAlignment="1">
      <alignment/>
    </xf>
    <xf numFmtId="49" fontId="20" fillId="0" borderId="11" xfId="0" applyNumberFormat="1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4" fontId="12" fillId="0" borderId="11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>
      <alignment vertical="top" wrapText="1"/>
    </xf>
    <xf numFmtId="4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 vertical="top" wrapText="1"/>
    </xf>
    <xf numFmtId="2" fontId="20" fillId="0" borderId="11" xfId="0" applyNumberFormat="1" applyFont="1" applyBorder="1" applyAlignment="1">
      <alignment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2" fontId="12" fillId="0" borderId="0" xfId="0" applyNumberFormat="1" applyFont="1" applyAlignment="1">
      <alignment vertical="center"/>
    </xf>
    <xf numFmtId="0" fontId="15" fillId="0" borderId="11" xfId="0" applyFont="1" applyBorder="1" applyAlignment="1">
      <alignment vertical="top" wrapText="1"/>
    </xf>
    <xf numFmtId="49" fontId="21" fillId="0" borderId="11" xfId="0" applyNumberFormat="1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4" fontId="16" fillId="0" borderId="11" xfId="0" applyNumberFormat="1" applyFont="1" applyBorder="1" applyAlignment="1">
      <alignment/>
    </xf>
    <xf numFmtId="4" fontId="16" fillId="0" borderId="11" xfId="0" applyNumberFormat="1" applyFont="1" applyBorder="1" applyAlignment="1">
      <alignment vertical="center"/>
    </xf>
    <xf numFmtId="4" fontId="12" fillId="37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top" wrapText="1"/>
    </xf>
    <xf numFmtId="49" fontId="16" fillId="37" borderId="11" xfId="0" applyNumberFormat="1" applyFont="1" applyFill="1" applyBorder="1" applyAlignment="1">
      <alignment vertical="center" wrapText="1"/>
    </xf>
    <xf numFmtId="0" fontId="16" fillId="37" borderId="1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4" fontId="12" fillId="0" borderId="11" xfId="0" applyNumberFormat="1" applyFont="1" applyBorder="1" applyAlignment="1">
      <alignment/>
    </xf>
    <xf numFmtId="49" fontId="20" fillId="0" borderId="11" xfId="0" applyNumberFormat="1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vertical="top" wrapText="1"/>
    </xf>
    <xf numFmtId="49" fontId="16" fillId="0" borderId="11" xfId="0" applyNumberFormat="1" applyFont="1" applyBorder="1" applyAlignment="1">
      <alignment vertical="center" wrapText="1"/>
    </xf>
    <xf numFmtId="49" fontId="16" fillId="0" borderId="11" xfId="0" applyNumberFormat="1" applyFont="1" applyFill="1" applyBorder="1" applyAlignment="1">
      <alignment vertical="top" wrapText="1"/>
    </xf>
    <xf numFmtId="4" fontId="23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top" wrapText="1"/>
    </xf>
    <xf numFmtId="4" fontId="16" fillId="33" borderId="11" xfId="0" applyNumberFormat="1" applyFont="1" applyFill="1" applyBorder="1" applyAlignment="1">
      <alignment/>
    </xf>
    <xf numFmtId="4" fontId="16" fillId="33" borderId="11" xfId="0" applyNumberFormat="1" applyFont="1" applyFill="1" applyBorder="1" applyAlignment="1">
      <alignment vertical="center"/>
    </xf>
    <xf numFmtId="0" fontId="24" fillId="0" borderId="0" xfId="0" applyFont="1" applyAlignment="1">
      <alignment vertical="center" wrapText="1"/>
    </xf>
    <xf numFmtId="4" fontId="12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" fontId="12" fillId="0" borderId="0" xfId="0" applyNumberFormat="1" applyFont="1" applyAlignment="1">
      <alignment vertical="center"/>
    </xf>
    <xf numFmtId="0" fontId="16" fillId="33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27" fillId="35" borderId="20" xfId="0" applyFont="1" applyFill="1" applyBorder="1" applyAlignment="1">
      <alignment vertical="center"/>
    </xf>
    <xf numFmtId="0" fontId="27" fillId="35" borderId="20" xfId="0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27" fillId="35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4" fontId="12" fillId="0" borderId="19" xfId="0" applyNumberFormat="1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4" fontId="12" fillId="0" borderId="2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right" vertical="center"/>
    </xf>
    <xf numFmtId="0" fontId="12" fillId="0" borderId="11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horizontal="right" vertical="center"/>
    </xf>
    <xf numFmtId="4" fontId="29" fillId="0" borderId="1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2" fillId="0" borderId="19" xfId="0" applyNumberFormat="1" applyFont="1" applyBorder="1" applyAlignment="1">
      <alignment vertical="center"/>
    </xf>
    <xf numFmtId="4" fontId="12" fillId="0" borderId="18" xfId="0" applyNumberFormat="1" applyFont="1" applyBorder="1" applyAlignment="1">
      <alignment vertical="top" wrapText="1"/>
    </xf>
    <xf numFmtId="4" fontId="12" fillId="0" borderId="19" xfId="0" applyNumberFormat="1" applyFont="1" applyBorder="1" applyAlignment="1">
      <alignment vertical="top" wrapText="1"/>
    </xf>
    <xf numFmtId="0" fontId="12" fillId="0" borderId="20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vertical="top" wrapText="1"/>
    </xf>
    <xf numFmtId="4" fontId="12" fillId="0" borderId="19" xfId="0" applyNumberFormat="1" applyFont="1" applyBorder="1" applyAlignment="1">
      <alignment vertical="center" wrapText="1"/>
    </xf>
    <xf numFmtId="4" fontId="12" fillId="0" borderId="20" xfId="0" applyNumberFormat="1" applyFont="1" applyBorder="1" applyAlignment="1">
      <alignment vertical="center" wrapText="1"/>
    </xf>
    <xf numFmtId="0" fontId="17" fillId="0" borderId="0" xfId="0" applyFont="1" applyAlignment="1">
      <alignment vertical="top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8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vertical="center" wrapText="1"/>
    </xf>
    <xf numFmtId="1" fontId="12" fillId="0" borderId="0" xfId="0" applyNumberFormat="1" applyFont="1" applyAlignment="1">
      <alignment vertical="center"/>
    </xf>
    <xf numFmtId="0" fontId="16" fillId="33" borderId="1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16" fillId="33" borderId="23" xfId="0" applyNumberFormat="1" applyFont="1" applyFill="1" applyBorder="1" applyAlignment="1">
      <alignment horizontal="center" vertical="center" wrapText="1"/>
    </xf>
    <xf numFmtId="49" fontId="16" fillId="33" borderId="24" xfId="0" applyNumberFormat="1" applyFont="1" applyFill="1" applyBorder="1" applyAlignment="1">
      <alignment horizontal="center" vertical="center" wrapText="1"/>
    </xf>
    <xf numFmtId="49" fontId="16" fillId="33" borderId="25" xfId="0" applyNumberFormat="1" applyFont="1" applyFill="1" applyBorder="1" applyAlignment="1">
      <alignment horizontal="center" vertical="center" wrapText="1"/>
    </xf>
    <xf numFmtId="49" fontId="16" fillId="33" borderId="26" xfId="0" applyNumberFormat="1" applyFont="1" applyFill="1" applyBorder="1" applyAlignment="1">
      <alignment horizontal="center" vertical="center" wrapText="1"/>
    </xf>
    <xf numFmtId="49" fontId="16" fillId="33" borderId="27" xfId="0" applyNumberFormat="1" applyFont="1" applyFill="1" applyBorder="1" applyAlignment="1">
      <alignment horizontal="center" vertical="center" wrapText="1"/>
    </xf>
    <xf numFmtId="49" fontId="16" fillId="33" borderId="28" xfId="0" applyNumberFormat="1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 wrapText="1"/>
    </xf>
    <xf numFmtId="0" fontId="16" fillId="33" borderId="41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 wrapText="1"/>
    </xf>
    <xf numFmtId="0" fontId="16" fillId="33" borderId="43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top" wrapText="1"/>
    </xf>
    <xf numFmtId="0" fontId="16" fillId="33" borderId="36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 wrapText="1"/>
    </xf>
    <xf numFmtId="0" fontId="16" fillId="33" borderId="47" xfId="0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vertical="center" wrapText="1"/>
    </xf>
    <xf numFmtId="0" fontId="0" fillId="0" borderId="48" xfId="0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9" fillId="0" borderId="49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showGridLines="0" defaultGridColor="0" zoomScale="115" zoomScaleNormal="115" zoomScalePageLayoutView="0" colorId="7" workbookViewId="0" topLeftCell="A1">
      <selection activeCell="F1" sqref="F1:G1"/>
    </sheetView>
  </sheetViews>
  <sheetFormatPr defaultColWidth="9.00390625" defaultRowHeight="12.75"/>
  <cols>
    <col min="1" max="1" width="6.00390625" style="0" customWidth="1"/>
    <col min="2" max="2" width="8.875" style="0" customWidth="1"/>
    <col min="3" max="3" width="6.00390625" style="0" customWidth="1"/>
    <col min="4" max="4" width="41.125" style="0" customWidth="1"/>
    <col min="5" max="5" width="12.25390625" style="0" customWidth="1"/>
    <col min="6" max="6" width="12.375" style="3" customWidth="1"/>
    <col min="7" max="7" width="14.00390625" style="3" customWidth="1"/>
  </cols>
  <sheetData>
    <row r="1" spans="1:7" ht="48.75" customHeight="1">
      <c r="A1" s="6"/>
      <c r="B1" s="7"/>
      <c r="C1" s="6"/>
      <c r="D1" s="6"/>
      <c r="E1" s="6"/>
      <c r="F1" s="157" t="s">
        <v>367</v>
      </c>
      <c r="G1" s="157"/>
    </row>
    <row r="2" spans="1:7" ht="42" customHeight="1">
      <c r="A2" s="158" t="s">
        <v>162</v>
      </c>
      <c r="B2" s="158"/>
      <c r="C2" s="158"/>
      <c r="D2" s="158"/>
      <c r="E2" s="158"/>
      <c r="F2" s="158"/>
      <c r="G2" s="159"/>
    </row>
    <row r="3" spans="1:7" ht="13.5" customHeight="1">
      <c r="A3" s="5"/>
      <c r="B3" s="5"/>
      <c r="C3" s="5"/>
      <c r="D3" s="5"/>
      <c r="E3" s="5"/>
      <c r="F3" s="5"/>
      <c r="G3" s="8" t="s">
        <v>0</v>
      </c>
    </row>
    <row r="4" spans="1:7" s="1" customFormat="1" ht="15" customHeight="1">
      <c r="A4" s="160" t="s">
        <v>1</v>
      </c>
      <c r="B4" s="160" t="s">
        <v>8</v>
      </c>
      <c r="C4" s="160" t="s">
        <v>2</v>
      </c>
      <c r="D4" s="160" t="s">
        <v>3</v>
      </c>
      <c r="E4" s="160" t="s">
        <v>72</v>
      </c>
      <c r="F4" s="160" t="s">
        <v>4</v>
      </c>
      <c r="G4" s="160"/>
    </row>
    <row r="5" spans="1:7" s="2" customFormat="1" ht="51" customHeight="1">
      <c r="A5" s="161"/>
      <c r="B5" s="161"/>
      <c r="C5" s="161"/>
      <c r="D5" s="161"/>
      <c r="E5" s="161"/>
      <c r="F5" s="9" t="s">
        <v>5</v>
      </c>
      <c r="G5" s="9" t="s">
        <v>6</v>
      </c>
    </row>
    <row r="6" spans="1:7" s="1" customFormat="1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21.75" customHeight="1">
      <c r="A7" s="11" t="s">
        <v>74</v>
      </c>
      <c r="B7" s="11"/>
      <c r="C7" s="11"/>
      <c r="D7" s="12" t="s">
        <v>75</v>
      </c>
      <c r="E7" s="13">
        <f aca="true" t="shared" si="0" ref="E7:G8">SUM(E8)</f>
        <v>36000</v>
      </c>
      <c r="F7" s="13">
        <f t="shared" si="0"/>
        <v>36000</v>
      </c>
      <c r="G7" s="13">
        <f t="shared" si="0"/>
        <v>0</v>
      </c>
    </row>
    <row r="8" spans="1:7" ht="27">
      <c r="A8" s="14"/>
      <c r="B8" s="15" t="s">
        <v>76</v>
      </c>
      <c r="C8" s="15"/>
      <c r="D8" s="16" t="s">
        <v>77</v>
      </c>
      <c r="E8" s="17">
        <f t="shared" si="0"/>
        <v>36000</v>
      </c>
      <c r="F8" s="17">
        <f t="shared" si="0"/>
        <v>36000</v>
      </c>
      <c r="G8" s="17">
        <f t="shared" si="0"/>
        <v>0</v>
      </c>
    </row>
    <row r="9" spans="1:7" ht="51">
      <c r="A9" s="14"/>
      <c r="B9" s="14"/>
      <c r="C9" s="14">
        <v>2110</v>
      </c>
      <c r="D9" s="18" t="s">
        <v>78</v>
      </c>
      <c r="E9" s="19">
        <f>SUM(F9:G9)</f>
        <v>36000</v>
      </c>
      <c r="F9" s="20">
        <v>36000</v>
      </c>
      <c r="G9" s="20"/>
    </row>
    <row r="10" spans="1:7" ht="19.5" customHeight="1">
      <c r="A10" s="21" t="s">
        <v>79</v>
      </c>
      <c r="B10" s="21"/>
      <c r="C10" s="21"/>
      <c r="D10" s="22" t="s">
        <v>80</v>
      </c>
      <c r="E10" s="23">
        <f aca="true" t="shared" si="1" ref="E10:G11">SUM(E11)</f>
        <v>170000</v>
      </c>
      <c r="F10" s="23">
        <f t="shared" si="1"/>
        <v>170000</v>
      </c>
      <c r="G10" s="23">
        <f t="shared" si="1"/>
        <v>0</v>
      </c>
    </row>
    <row r="11" spans="1:7" ht="19.5" customHeight="1">
      <c r="A11" s="14"/>
      <c r="B11" s="15" t="s">
        <v>81</v>
      </c>
      <c r="C11" s="15"/>
      <c r="D11" s="24" t="s">
        <v>82</v>
      </c>
      <c r="E11" s="17">
        <f t="shared" si="1"/>
        <v>170000</v>
      </c>
      <c r="F11" s="17">
        <f t="shared" si="1"/>
        <v>170000</v>
      </c>
      <c r="G11" s="17">
        <f t="shared" si="1"/>
        <v>0</v>
      </c>
    </row>
    <row r="12" spans="1:7" s="4" customFormat="1" ht="33.75">
      <c r="A12" s="25"/>
      <c r="B12" s="25"/>
      <c r="C12" s="25">
        <v>2460</v>
      </c>
      <c r="D12" s="26" t="s">
        <v>83</v>
      </c>
      <c r="E12" s="27">
        <f>SUM(F12:G12)</f>
        <v>170000</v>
      </c>
      <c r="F12" s="27">
        <v>170000</v>
      </c>
      <c r="G12" s="27"/>
    </row>
    <row r="13" spans="1:7" ht="19.5" customHeight="1">
      <c r="A13" s="21">
        <v>150</v>
      </c>
      <c r="B13" s="21"/>
      <c r="C13" s="21"/>
      <c r="D13" s="22" t="s">
        <v>84</v>
      </c>
      <c r="E13" s="23">
        <f>SUM(E14)</f>
        <v>0</v>
      </c>
      <c r="F13" s="23">
        <f>SUM(F14)</f>
        <v>0</v>
      </c>
      <c r="G13" s="23">
        <f>SUM(G14)</f>
        <v>0</v>
      </c>
    </row>
    <row r="14" spans="1:7" ht="27">
      <c r="A14" s="14"/>
      <c r="B14" s="15">
        <v>15013</v>
      </c>
      <c r="C14" s="15"/>
      <c r="D14" s="16" t="s">
        <v>85</v>
      </c>
      <c r="E14" s="17">
        <f>SUM(E15:E16)</f>
        <v>0</v>
      </c>
      <c r="F14" s="17">
        <f>SUM(F15:F16)</f>
        <v>0</v>
      </c>
      <c r="G14" s="17">
        <f>SUM(G16)</f>
        <v>0</v>
      </c>
    </row>
    <row r="15" spans="1:7" s="4" customFormat="1" ht="22.5">
      <c r="A15" s="25"/>
      <c r="B15" s="25"/>
      <c r="C15" s="25">
        <v>2007</v>
      </c>
      <c r="D15" s="26" t="s">
        <v>86</v>
      </c>
      <c r="E15" s="27">
        <f>SUM(F15:G15)</f>
        <v>0</v>
      </c>
      <c r="F15" s="27">
        <v>0</v>
      </c>
      <c r="G15" s="27"/>
    </row>
    <row r="16" spans="1:7" s="4" customFormat="1" ht="22.5">
      <c r="A16" s="25"/>
      <c r="B16" s="25"/>
      <c r="C16" s="25">
        <v>2009</v>
      </c>
      <c r="D16" s="26" t="s">
        <v>86</v>
      </c>
      <c r="E16" s="27">
        <f>SUM(F16:G16)</f>
        <v>0</v>
      </c>
      <c r="F16" s="27">
        <v>0</v>
      </c>
      <c r="G16" s="27"/>
    </row>
    <row r="17" spans="1:7" ht="19.5" customHeight="1">
      <c r="A17" s="21">
        <v>600</v>
      </c>
      <c r="B17" s="21"/>
      <c r="C17" s="21"/>
      <c r="D17" s="22" t="s">
        <v>87</v>
      </c>
      <c r="E17" s="23">
        <f>SUM(E18)</f>
        <v>0</v>
      </c>
      <c r="F17" s="23">
        <f>SUM(F18)</f>
        <v>0</v>
      </c>
      <c r="G17" s="23">
        <f>SUM(G18)</f>
        <v>0</v>
      </c>
    </row>
    <row r="18" spans="1:7" ht="19.5" customHeight="1">
      <c r="A18" s="14"/>
      <c r="B18" s="15">
        <v>60014</v>
      </c>
      <c r="C18" s="15"/>
      <c r="D18" s="24" t="s">
        <v>88</v>
      </c>
      <c r="E18" s="17">
        <f>SUM(E19:E20)</f>
        <v>0</v>
      </c>
      <c r="F18" s="17">
        <f>SUM(F19:F20)</f>
        <v>0</v>
      </c>
      <c r="G18" s="17">
        <f>SUM(G19:G20)</f>
        <v>0</v>
      </c>
    </row>
    <row r="19" spans="1:7" s="4" customFormat="1" ht="22.5">
      <c r="A19" s="25"/>
      <c r="B19" s="25"/>
      <c r="C19" s="25">
        <v>6430</v>
      </c>
      <c r="D19" s="26" t="s">
        <v>89</v>
      </c>
      <c r="E19" s="27">
        <f>SUM(F19:G19)</f>
        <v>0</v>
      </c>
      <c r="F19" s="27"/>
      <c r="G19" s="27">
        <v>0</v>
      </c>
    </row>
    <row r="20" spans="1:7" s="4" customFormat="1" ht="33.75">
      <c r="A20" s="25"/>
      <c r="B20" s="25"/>
      <c r="C20" s="25">
        <v>6610</v>
      </c>
      <c r="D20" s="26" t="s">
        <v>90</v>
      </c>
      <c r="E20" s="27">
        <f>SUM(F20:G20)</f>
        <v>0</v>
      </c>
      <c r="F20" s="27"/>
      <c r="G20" s="27">
        <v>0</v>
      </c>
    </row>
    <row r="21" spans="1:7" ht="25.5" customHeight="1">
      <c r="A21" s="21">
        <v>700</v>
      </c>
      <c r="B21" s="21"/>
      <c r="C21" s="21"/>
      <c r="D21" s="28" t="s">
        <v>91</v>
      </c>
      <c r="E21" s="23">
        <f>SUM(E22)</f>
        <v>4804262</v>
      </c>
      <c r="F21" s="23">
        <f>SUM(F22)</f>
        <v>453762</v>
      </c>
      <c r="G21" s="23">
        <f>SUM(G22)</f>
        <v>4350500</v>
      </c>
    </row>
    <row r="22" spans="1:7" ht="19.5" customHeight="1">
      <c r="A22" s="14"/>
      <c r="B22" s="15">
        <v>70005</v>
      </c>
      <c r="C22" s="15"/>
      <c r="D22" s="16" t="s">
        <v>92</v>
      </c>
      <c r="E22" s="17">
        <f>SUM(E23+E25+E26+E27+E28+E29+E24)</f>
        <v>4804262</v>
      </c>
      <c r="F22" s="17">
        <f>SUM(F23+F25+F26+F27+F28+F29+F24)</f>
        <v>453762</v>
      </c>
      <c r="G22" s="17">
        <f>SUM(G23+G25+G26+G27+G28+G29+G24)</f>
        <v>4350500</v>
      </c>
    </row>
    <row r="23" spans="1:7" ht="64.5">
      <c r="A23" s="14"/>
      <c r="B23" s="15"/>
      <c r="C23" s="14" t="s">
        <v>93</v>
      </c>
      <c r="D23" s="18" t="s">
        <v>94</v>
      </c>
      <c r="E23" s="19">
        <f aca="true" t="shared" si="2" ref="E23:E29">SUM(F23:G23)</f>
        <v>305306</v>
      </c>
      <c r="F23" s="19">
        <v>305306</v>
      </c>
      <c r="G23" s="19"/>
    </row>
    <row r="24" spans="1:7" ht="39">
      <c r="A24" s="14"/>
      <c r="B24" s="15"/>
      <c r="C24" s="14" t="s">
        <v>95</v>
      </c>
      <c r="D24" s="18" t="s">
        <v>96</v>
      </c>
      <c r="E24" s="19">
        <f t="shared" si="2"/>
        <v>3150000</v>
      </c>
      <c r="F24" s="19"/>
      <c r="G24" s="19">
        <v>3150000</v>
      </c>
    </row>
    <row r="25" spans="1:8" ht="16.5" customHeight="1">
      <c r="A25" s="14"/>
      <c r="B25" s="14"/>
      <c r="C25" s="14" t="s">
        <v>97</v>
      </c>
      <c r="D25" s="18" t="s">
        <v>98</v>
      </c>
      <c r="E25" s="19">
        <f t="shared" si="2"/>
        <v>10410</v>
      </c>
      <c r="F25" s="19">
        <v>10410</v>
      </c>
      <c r="G25" s="19"/>
      <c r="H25" s="29"/>
    </row>
    <row r="26" spans="1:7" ht="18" customHeight="1">
      <c r="A26" s="14"/>
      <c r="B26" s="14"/>
      <c r="C26" s="14" t="s">
        <v>99</v>
      </c>
      <c r="D26" s="18" t="s">
        <v>100</v>
      </c>
      <c r="E26" s="19">
        <f t="shared" si="2"/>
        <v>500</v>
      </c>
      <c r="F26" s="19"/>
      <c r="G26" s="19">
        <v>500</v>
      </c>
    </row>
    <row r="27" spans="1:7" ht="51">
      <c r="A27" s="14"/>
      <c r="B27" s="14"/>
      <c r="C27" s="14">
        <v>2110</v>
      </c>
      <c r="D27" s="18" t="s">
        <v>78</v>
      </c>
      <c r="E27" s="19">
        <f t="shared" si="2"/>
        <v>17000</v>
      </c>
      <c r="F27" s="19">
        <v>17000</v>
      </c>
      <c r="G27" s="19"/>
    </row>
    <row r="28" spans="1:7" ht="38.25">
      <c r="A28" s="14"/>
      <c r="B28" s="14"/>
      <c r="C28" s="14">
        <v>2360</v>
      </c>
      <c r="D28" s="18" t="s">
        <v>101</v>
      </c>
      <c r="E28" s="19">
        <f t="shared" si="2"/>
        <v>121046</v>
      </c>
      <c r="F28" s="19">
        <v>121046</v>
      </c>
      <c r="G28" s="19"/>
    </row>
    <row r="29" spans="1:7" ht="45">
      <c r="A29" s="14"/>
      <c r="B29" s="14"/>
      <c r="C29" s="25">
        <v>6207</v>
      </c>
      <c r="D29" s="26" t="s">
        <v>102</v>
      </c>
      <c r="E29" s="19">
        <f t="shared" si="2"/>
        <v>1200000</v>
      </c>
      <c r="F29" s="19"/>
      <c r="G29" s="19">
        <v>1200000</v>
      </c>
    </row>
    <row r="30" spans="1:7" ht="21.75" customHeight="1">
      <c r="A30" s="21">
        <v>710</v>
      </c>
      <c r="B30" s="21"/>
      <c r="C30" s="21"/>
      <c r="D30" s="28" t="s">
        <v>103</v>
      </c>
      <c r="E30" s="23">
        <f>SUM(E31+E34+E36)</f>
        <v>1100000</v>
      </c>
      <c r="F30" s="23">
        <f>SUM(F31+F34+F36)</f>
        <v>1100000</v>
      </c>
      <c r="G30" s="23">
        <f>SUM(G31+G34+G36)</f>
        <v>0</v>
      </c>
    </row>
    <row r="31" spans="1:7" ht="30" customHeight="1">
      <c r="A31" s="14"/>
      <c r="B31" s="15">
        <v>71013</v>
      </c>
      <c r="C31" s="15"/>
      <c r="D31" s="16" t="s">
        <v>104</v>
      </c>
      <c r="E31" s="17">
        <f>SUM(E32:E33)</f>
        <v>768000</v>
      </c>
      <c r="F31" s="17">
        <f>SUM(F32:F33)</f>
        <v>768000</v>
      </c>
      <c r="G31" s="17">
        <f>SUM(G32:G33)</f>
        <v>0</v>
      </c>
    </row>
    <row r="32" spans="1:7" ht="51">
      <c r="A32" s="14"/>
      <c r="B32" s="14"/>
      <c r="C32" s="14">
        <v>2110</v>
      </c>
      <c r="D32" s="18" t="s">
        <v>78</v>
      </c>
      <c r="E32" s="19">
        <f>SUM(F32:G32)</f>
        <v>168000</v>
      </c>
      <c r="F32" s="19">
        <v>168000</v>
      </c>
      <c r="G32" s="19"/>
    </row>
    <row r="33" spans="1:7" ht="12.75">
      <c r="A33" s="14"/>
      <c r="B33" s="14"/>
      <c r="C33" s="14" t="s">
        <v>122</v>
      </c>
      <c r="D33" s="18" t="s">
        <v>123</v>
      </c>
      <c r="E33" s="19">
        <f>SUM(F33:G33)</f>
        <v>600000</v>
      </c>
      <c r="F33" s="19">
        <v>600000</v>
      </c>
      <c r="G33" s="19"/>
    </row>
    <row r="34" spans="1:7" ht="17.25" customHeight="1">
      <c r="A34" s="14"/>
      <c r="B34" s="15">
        <v>71014</v>
      </c>
      <c r="C34" s="15"/>
      <c r="D34" s="16" t="s">
        <v>105</v>
      </c>
      <c r="E34" s="17">
        <f>SUM(E35)</f>
        <v>42000</v>
      </c>
      <c r="F34" s="17">
        <f>SUM(F35)</f>
        <v>42000</v>
      </c>
      <c r="G34" s="17">
        <f>SUM(G35)</f>
        <v>0</v>
      </c>
    </row>
    <row r="35" spans="1:7" ht="51">
      <c r="A35" s="14"/>
      <c r="B35" s="14"/>
      <c r="C35" s="14">
        <v>2110</v>
      </c>
      <c r="D35" s="18" t="s">
        <v>78</v>
      </c>
      <c r="E35" s="19">
        <f>SUM(F35:G35)</f>
        <v>42000</v>
      </c>
      <c r="F35" s="19">
        <v>42000</v>
      </c>
      <c r="G35" s="19"/>
    </row>
    <row r="36" spans="1:7" ht="18" customHeight="1">
      <c r="A36" s="14"/>
      <c r="B36" s="15">
        <v>71015</v>
      </c>
      <c r="C36" s="15"/>
      <c r="D36" s="16" t="s">
        <v>106</v>
      </c>
      <c r="E36" s="17">
        <f>SUM(E37)</f>
        <v>290000</v>
      </c>
      <c r="F36" s="17">
        <f>SUM(F37)</f>
        <v>290000</v>
      </c>
      <c r="G36" s="17">
        <f>SUM(G37)</f>
        <v>0</v>
      </c>
    </row>
    <row r="37" spans="1:7" ht="51">
      <c r="A37" s="14"/>
      <c r="B37" s="14"/>
      <c r="C37" s="14">
        <v>2110</v>
      </c>
      <c r="D37" s="18" t="s">
        <v>78</v>
      </c>
      <c r="E37" s="19">
        <f>SUM(F37:G37)</f>
        <v>290000</v>
      </c>
      <c r="F37" s="19">
        <v>290000</v>
      </c>
      <c r="G37" s="19"/>
    </row>
    <row r="38" spans="1:7" ht="19.5" customHeight="1">
      <c r="A38" s="21">
        <v>750</v>
      </c>
      <c r="B38" s="21"/>
      <c r="C38" s="21"/>
      <c r="D38" s="28" t="s">
        <v>107</v>
      </c>
      <c r="E38" s="23">
        <f>SUM(E39+E41+E43)</f>
        <v>207400</v>
      </c>
      <c r="F38" s="23">
        <f>SUM(F39+F41+F43)</f>
        <v>207400</v>
      </c>
      <c r="G38" s="23">
        <f>SUM(G39+G41+G43)</f>
        <v>0</v>
      </c>
    </row>
    <row r="39" spans="1:7" ht="18" customHeight="1">
      <c r="A39" s="14"/>
      <c r="B39" s="15">
        <v>75011</v>
      </c>
      <c r="C39" s="15"/>
      <c r="D39" s="16" t="s">
        <v>108</v>
      </c>
      <c r="E39" s="17">
        <f>SUM(E40)</f>
        <v>159700</v>
      </c>
      <c r="F39" s="17">
        <f>SUM(F40)</f>
        <v>159700</v>
      </c>
      <c r="G39" s="17">
        <f>SUM(G40)</f>
        <v>0</v>
      </c>
    </row>
    <row r="40" spans="1:7" ht="51">
      <c r="A40" s="14"/>
      <c r="B40" s="14"/>
      <c r="C40" s="14">
        <v>2110</v>
      </c>
      <c r="D40" s="18" t="s">
        <v>78</v>
      </c>
      <c r="E40" s="19">
        <f>SUM(F40:G40)</f>
        <v>159700</v>
      </c>
      <c r="F40" s="19">
        <v>159700</v>
      </c>
      <c r="G40" s="19"/>
    </row>
    <row r="41" spans="1:7" ht="18" customHeight="1">
      <c r="A41" s="14"/>
      <c r="B41" s="15">
        <v>75020</v>
      </c>
      <c r="C41" s="15"/>
      <c r="D41" s="16" t="s">
        <v>109</v>
      </c>
      <c r="E41" s="17">
        <f>SUM(E42)</f>
        <v>20700</v>
      </c>
      <c r="F41" s="17">
        <f>SUM(F42)</f>
        <v>20700</v>
      </c>
      <c r="G41" s="17">
        <f>SUM(G42)</f>
        <v>0</v>
      </c>
    </row>
    <row r="42" spans="1:7" ht="15.75" customHeight="1">
      <c r="A42" s="14"/>
      <c r="B42" s="14"/>
      <c r="C42" s="14" t="s">
        <v>110</v>
      </c>
      <c r="D42" s="18" t="s">
        <v>111</v>
      </c>
      <c r="E42" s="19">
        <f>SUM(F42:G42)</f>
        <v>20700</v>
      </c>
      <c r="F42" s="19">
        <v>20700</v>
      </c>
      <c r="G42" s="19"/>
    </row>
    <row r="43" spans="1:7" ht="16.5" customHeight="1">
      <c r="A43" s="14"/>
      <c r="B43" s="15">
        <v>75045</v>
      </c>
      <c r="C43" s="15"/>
      <c r="D43" s="16" t="s">
        <v>112</v>
      </c>
      <c r="E43" s="17">
        <f>SUM(E44+E45)</f>
        <v>27000</v>
      </c>
      <c r="F43" s="17">
        <f>SUM(F44+F45)</f>
        <v>27000</v>
      </c>
      <c r="G43" s="17">
        <f>SUM(G44+G45)</f>
        <v>0</v>
      </c>
    </row>
    <row r="44" spans="1:7" ht="51">
      <c r="A44" s="14"/>
      <c r="B44" s="14"/>
      <c r="C44" s="14">
        <v>2110</v>
      </c>
      <c r="D44" s="18" t="s">
        <v>78</v>
      </c>
      <c r="E44" s="19">
        <f>SUM(F44:G44)</f>
        <v>25000</v>
      </c>
      <c r="F44" s="19">
        <v>25000</v>
      </c>
      <c r="G44" s="19"/>
    </row>
    <row r="45" spans="1:7" ht="51">
      <c r="A45" s="14"/>
      <c r="B45" s="14"/>
      <c r="C45" s="14">
        <v>2120</v>
      </c>
      <c r="D45" s="18" t="s">
        <v>113</v>
      </c>
      <c r="E45" s="19">
        <f>SUM(F45:G45)</f>
        <v>2000</v>
      </c>
      <c r="F45" s="19">
        <v>2000</v>
      </c>
      <c r="G45" s="19"/>
    </row>
    <row r="46" spans="1:7" ht="27">
      <c r="A46" s="30">
        <v>754</v>
      </c>
      <c r="B46" s="30"/>
      <c r="C46" s="30"/>
      <c r="D46" s="28" t="s">
        <v>114</v>
      </c>
      <c r="E46" s="23">
        <f aca="true" t="shared" si="3" ref="E46:G47">SUM(E47)</f>
        <v>4544000</v>
      </c>
      <c r="F46" s="23">
        <f t="shared" si="3"/>
        <v>4544000</v>
      </c>
      <c r="G46" s="23">
        <f t="shared" si="3"/>
        <v>0</v>
      </c>
    </row>
    <row r="47" spans="1:7" ht="27">
      <c r="A47" s="14"/>
      <c r="B47" s="15">
        <v>75411</v>
      </c>
      <c r="C47" s="15"/>
      <c r="D47" s="16" t="s">
        <v>115</v>
      </c>
      <c r="E47" s="17">
        <f t="shared" si="3"/>
        <v>4544000</v>
      </c>
      <c r="F47" s="17">
        <f>SUM(F48)</f>
        <v>4544000</v>
      </c>
      <c r="G47" s="17">
        <f t="shared" si="3"/>
        <v>0</v>
      </c>
    </row>
    <row r="48" spans="1:7" ht="51">
      <c r="A48" s="31"/>
      <c r="B48" s="31"/>
      <c r="C48" s="14">
        <v>2110</v>
      </c>
      <c r="D48" s="18" t="s">
        <v>78</v>
      </c>
      <c r="E48" s="19">
        <f>SUM(F48:G48)</f>
        <v>4544000</v>
      </c>
      <c r="F48" s="19">
        <v>4544000</v>
      </c>
      <c r="G48" s="19"/>
    </row>
    <row r="49" spans="1:7" ht="54">
      <c r="A49" s="21">
        <v>756</v>
      </c>
      <c r="B49" s="21"/>
      <c r="C49" s="21"/>
      <c r="D49" s="32" t="s">
        <v>116</v>
      </c>
      <c r="E49" s="23">
        <f>SUM(E50+E54)</f>
        <v>9321929</v>
      </c>
      <c r="F49" s="23">
        <f>SUM(F50+F54)</f>
        <v>9321929</v>
      </c>
      <c r="G49" s="23">
        <f>SUM(G50+G54)</f>
        <v>0</v>
      </c>
    </row>
    <row r="50" spans="1:7" ht="40.5">
      <c r="A50" s="14"/>
      <c r="B50" s="15">
        <v>75618</v>
      </c>
      <c r="C50" s="15"/>
      <c r="D50" s="16" t="s">
        <v>117</v>
      </c>
      <c r="E50" s="17">
        <f>SUM(E51+E52+E53)</f>
        <v>1545240</v>
      </c>
      <c r="F50" s="17">
        <f>SUM(F51+F52+F53)</f>
        <v>1545240</v>
      </c>
      <c r="G50" s="17">
        <f>SUM(G51+G52+G53)</f>
        <v>0</v>
      </c>
    </row>
    <row r="51" spans="1:7" ht="12.75">
      <c r="A51" s="14"/>
      <c r="B51" s="14"/>
      <c r="C51" s="14" t="s">
        <v>118</v>
      </c>
      <c r="D51" s="18" t="s">
        <v>119</v>
      </c>
      <c r="E51" s="19">
        <f>SUM(F51:G51)</f>
        <v>1450290</v>
      </c>
      <c r="F51" s="19">
        <v>1450290</v>
      </c>
      <c r="G51" s="19"/>
    </row>
    <row r="52" spans="1:7" ht="38.25">
      <c r="A52" s="14"/>
      <c r="B52" s="14"/>
      <c r="C52" s="14" t="s">
        <v>120</v>
      </c>
      <c r="D52" s="18" t="s">
        <v>121</v>
      </c>
      <c r="E52" s="19">
        <f>SUM(F52:G52)</f>
        <v>66000</v>
      </c>
      <c r="F52" s="19">
        <v>66000</v>
      </c>
      <c r="G52" s="19"/>
    </row>
    <row r="53" spans="1:7" ht="12.75">
      <c r="A53" s="14"/>
      <c r="B53" s="14"/>
      <c r="C53" s="14" t="s">
        <v>122</v>
      </c>
      <c r="D53" s="18" t="s">
        <v>123</v>
      </c>
      <c r="E53" s="19">
        <f>SUM(F53:G53)</f>
        <v>28950</v>
      </c>
      <c r="F53" s="19">
        <v>28950</v>
      </c>
      <c r="G53" s="19"/>
    </row>
    <row r="54" spans="1:7" ht="27">
      <c r="A54" s="14"/>
      <c r="B54" s="15">
        <v>75622</v>
      </c>
      <c r="C54" s="15"/>
      <c r="D54" s="16" t="s">
        <v>124</v>
      </c>
      <c r="E54" s="17">
        <f>SUM(E55+E56)</f>
        <v>7776689</v>
      </c>
      <c r="F54" s="17">
        <f>SUM(F55+F56)</f>
        <v>7776689</v>
      </c>
      <c r="G54" s="17">
        <f>SUM(G55+G56)</f>
        <v>0</v>
      </c>
    </row>
    <row r="55" spans="1:7" ht="12.75">
      <c r="A55" s="33"/>
      <c r="B55" s="33"/>
      <c r="C55" s="33" t="s">
        <v>125</v>
      </c>
      <c r="D55" s="34" t="s">
        <v>126</v>
      </c>
      <c r="E55" s="35">
        <f>SUM(F55:G55)</f>
        <v>7526689</v>
      </c>
      <c r="F55" s="35">
        <v>7526689</v>
      </c>
      <c r="G55" s="35"/>
    </row>
    <row r="56" spans="1:7" ht="12.75">
      <c r="A56" s="33"/>
      <c r="B56" s="33"/>
      <c r="C56" s="33" t="s">
        <v>127</v>
      </c>
      <c r="D56" s="34" t="s">
        <v>128</v>
      </c>
      <c r="E56" s="35">
        <f>SUM(F56:G56)</f>
        <v>250000</v>
      </c>
      <c r="F56" s="35">
        <v>250000</v>
      </c>
      <c r="G56" s="35"/>
    </row>
    <row r="57" spans="1:7" ht="13.5">
      <c r="A57" s="21">
        <v>758</v>
      </c>
      <c r="B57" s="21"/>
      <c r="C57" s="21"/>
      <c r="D57" s="22" t="s">
        <v>129</v>
      </c>
      <c r="E57" s="23">
        <f>SUM(E58+E60+E62+E64)</f>
        <v>31930085</v>
      </c>
      <c r="F57" s="23">
        <f>SUM(F58+F60+F62+F64)</f>
        <v>31930085</v>
      </c>
      <c r="G57" s="23">
        <f>SUM(G58+G60+G62+G64)</f>
        <v>0</v>
      </c>
    </row>
    <row r="58" spans="1:7" ht="27">
      <c r="A58" s="14"/>
      <c r="B58" s="15">
        <v>75801</v>
      </c>
      <c r="C58" s="15"/>
      <c r="D58" s="16" t="s">
        <v>130</v>
      </c>
      <c r="E58" s="17">
        <f>SUM(E59)</f>
        <v>25541013</v>
      </c>
      <c r="F58" s="17">
        <f>SUM(F59)</f>
        <v>25541013</v>
      </c>
      <c r="G58" s="17">
        <f>SUM(G59)</f>
        <v>0</v>
      </c>
    </row>
    <row r="59" spans="1:7" ht="12.75">
      <c r="A59" s="25"/>
      <c r="B59" s="25"/>
      <c r="C59" s="36">
        <v>2920</v>
      </c>
      <c r="D59" s="37" t="s">
        <v>131</v>
      </c>
      <c r="E59" s="27">
        <f>SUM(F59:G59)</f>
        <v>25541013</v>
      </c>
      <c r="F59" s="27">
        <v>25541013</v>
      </c>
      <c r="G59" s="27"/>
    </row>
    <row r="60" spans="1:7" ht="27">
      <c r="A60" s="14"/>
      <c r="B60" s="15">
        <v>75803</v>
      </c>
      <c r="C60" s="15"/>
      <c r="D60" s="16" t="s">
        <v>132</v>
      </c>
      <c r="E60" s="17">
        <f>SUM(E61)</f>
        <v>4224889</v>
      </c>
      <c r="F60" s="17">
        <f>SUM(F61)</f>
        <v>4224889</v>
      </c>
      <c r="G60" s="17">
        <f>SUM(G61)</f>
        <v>0</v>
      </c>
    </row>
    <row r="61" spans="1:7" ht="12.75">
      <c r="A61" s="25"/>
      <c r="B61" s="25"/>
      <c r="C61" s="36">
        <v>2920</v>
      </c>
      <c r="D61" s="37" t="s">
        <v>131</v>
      </c>
      <c r="E61" s="27">
        <f>SUM(F61:G61)</f>
        <v>4224889</v>
      </c>
      <c r="F61" s="27">
        <v>4224889</v>
      </c>
      <c r="G61" s="27"/>
    </row>
    <row r="62" spans="1:7" ht="13.5">
      <c r="A62" s="14"/>
      <c r="B62" s="15">
        <v>75814</v>
      </c>
      <c r="C62" s="15"/>
      <c r="D62" s="16" t="s">
        <v>133</v>
      </c>
      <c r="E62" s="17">
        <f>SUM(E63)</f>
        <v>55985</v>
      </c>
      <c r="F62" s="17">
        <f>SUM(F63)</f>
        <v>55985</v>
      </c>
      <c r="G62" s="17">
        <f>SUM(G63)</f>
        <v>0</v>
      </c>
    </row>
    <row r="63" spans="1:7" ht="12.75">
      <c r="A63" s="25"/>
      <c r="B63" s="25"/>
      <c r="C63" s="36" t="s">
        <v>134</v>
      </c>
      <c r="D63" s="37" t="s">
        <v>135</v>
      </c>
      <c r="E63" s="27">
        <f>SUM(F63:G63)</f>
        <v>55985</v>
      </c>
      <c r="F63" s="27">
        <v>55985</v>
      </c>
      <c r="G63" s="27"/>
    </row>
    <row r="64" spans="1:7" ht="27">
      <c r="A64" s="14"/>
      <c r="B64" s="15">
        <v>75832</v>
      </c>
      <c r="C64" s="15"/>
      <c r="D64" s="16" t="s">
        <v>136</v>
      </c>
      <c r="E64" s="17">
        <f>SUM(E65)</f>
        <v>2108198</v>
      </c>
      <c r="F64" s="17">
        <f>SUM(F65)</f>
        <v>2108198</v>
      </c>
      <c r="G64" s="17">
        <f>SUM(G65)</f>
        <v>0</v>
      </c>
    </row>
    <row r="65" spans="1:7" ht="12.75">
      <c r="A65" s="25"/>
      <c r="B65" s="25"/>
      <c r="C65" s="36">
        <v>2920</v>
      </c>
      <c r="D65" s="37" t="s">
        <v>131</v>
      </c>
      <c r="E65" s="27">
        <f>SUM(F65:G65)</f>
        <v>2108198</v>
      </c>
      <c r="F65" s="27">
        <v>2108198</v>
      </c>
      <c r="G65" s="27"/>
    </row>
    <row r="66" spans="1:7" ht="18.75" customHeight="1">
      <c r="A66" s="21">
        <v>801</v>
      </c>
      <c r="B66" s="21"/>
      <c r="C66" s="21"/>
      <c r="D66" s="22" t="s">
        <v>137</v>
      </c>
      <c r="E66" s="23">
        <f>SUM(E67+E69+E71+E74)</f>
        <v>2066746</v>
      </c>
      <c r="F66" s="23">
        <f>SUM(F67+F69+F71+F74)</f>
        <v>2066746</v>
      </c>
      <c r="G66" s="23">
        <f>SUM(G67+G69+G71+G74)</f>
        <v>0</v>
      </c>
    </row>
    <row r="67" spans="1:7" ht="13.5">
      <c r="A67" s="14"/>
      <c r="B67" s="15">
        <v>80110</v>
      </c>
      <c r="C67" s="15"/>
      <c r="D67" s="16" t="s">
        <v>138</v>
      </c>
      <c r="E67" s="17">
        <f>SUM(E68)</f>
        <v>1674805</v>
      </c>
      <c r="F67" s="17">
        <f>SUM(F68)</f>
        <v>1674805</v>
      </c>
      <c r="G67" s="17">
        <f>SUM(G68)</f>
        <v>0</v>
      </c>
    </row>
    <row r="68" spans="1:7" ht="51">
      <c r="A68" s="14"/>
      <c r="B68" s="14"/>
      <c r="C68" s="14">
        <v>2310</v>
      </c>
      <c r="D68" s="18" t="s">
        <v>139</v>
      </c>
      <c r="E68" s="19">
        <f>SUM(F68:G68)</f>
        <v>1674805</v>
      </c>
      <c r="F68" s="19">
        <v>1674805</v>
      </c>
      <c r="G68" s="19"/>
    </row>
    <row r="69" spans="1:7" ht="13.5">
      <c r="A69" s="14"/>
      <c r="B69" s="15">
        <v>80130</v>
      </c>
      <c r="C69" s="15"/>
      <c r="D69" s="16" t="s">
        <v>140</v>
      </c>
      <c r="E69" s="17">
        <f>SUM(E70)</f>
        <v>432</v>
      </c>
      <c r="F69" s="17">
        <f>SUM(F70)</f>
        <v>432</v>
      </c>
      <c r="G69" s="17">
        <f>SUM(G70)</f>
        <v>0</v>
      </c>
    </row>
    <row r="70" spans="1:7" ht="12.75">
      <c r="A70" s="14"/>
      <c r="B70" s="14"/>
      <c r="C70" s="14" t="s">
        <v>110</v>
      </c>
      <c r="D70" s="18" t="s">
        <v>111</v>
      </c>
      <c r="E70" s="19">
        <f>SUM(F70:G70)</f>
        <v>432</v>
      </c>
      <c r="F70" s="19">
        <v>432</v>
      </c>
      <c r="G70" s="19">
        <v>0</v>
      </c>
    </row>
    <row r="71" spans="1:7" ht="13.5">
      <c r="A71" s="14"/>
      <c r="B71" s="15">
        <v>80143</v>
      </c>
      <c r="C71" s="15"/>
      <c r="D71" s="16" t="s">
        <v>141</v>
      </c>
      <c r="E71" s="17">
        <f>SUM(F71:G71)</f>
        <v>204500</v>
      </c>
      <c r="F71" s="17">
        <f>SUM(F72+F73)</f>
        <v>204500</v>
      </c>
      <c r="G71" s="17">
        <f>SUM(G73)</f>
        <v>0</v>
      </c>
    </row>
    <row r="72" spans="1:7" ht="12.75">
      <c r="A72" s="14"/>
      <c r="B72" s="14"/>
      <c r="C72" s="14" t="s">
        <v>97</v>
      </c>
      <c r="D72" s="18" t="s">
        <v>98</v>
      </c>
      <c r="E72" s="19">
        <f>SUM(F72:G72)</f>
        <v>203000</v>
      </c>
      <c r="F72" s="19">
        <v>203000</v>
      </c>
      <c r="G72" s="19"/>
    </row>
    <row r="73" spans="1:7" ht="12.75">
      <c r="A73" s="14"/>
      <c r="B73" s="14"/>
      <c r="C73" s="14" t="s">
        <v>110</v>
      </c>
      <c r="D73" s="18" t="s">
        <v>111</v>
      </c>
      <c r="E73" s="19">
        <f>SUM(F73:G73)</f>
        <v>1500</v>
      </c>
      <c r="F73" s="19">
        <v>1500</v>
      </c>
      <c r="G73" s="19"/>
    </row>
    <row r="74" spans="1:7" ht="13.5">
      <c r="A74" s="14"/>
      <c r="B74" s="15">
        <v>80148</v>
      </c>
      <c r="C74" s="15"/>
      <c r="D74" s="16" t="s">
        <v>142</v>
      </c>
      <c r="E74" s="17">
        <f>SUM(E75+E76)</f>
        <v>187009</v>
      </c>
      <c r="F74" s="17">
        <f>SUM(F75+F76)</f>
        <v>187009</v>
      </c>
      <c r="G74" s="17">
        <f>SUM(G75+G76)</f>
        <v>0</v>
      </c>
    </row>
    <row r="75" spans="1:7" ht="12.75">
      <c r="A75" s="14"/>
      <c r="B75" s="14"/>
      <c r="C75" s="14" t="s">
        <v>97</v>
      </c>
      <c r="D75" s="18" t="s">
        <v>98</v>
      </c>
      <c r="E75" s="19">
        <f>SUM(F75:G75)</f>
        <v>92000</v>
      </c>
      <c r="F75" s="19">
        <v>92000</v>
      </c>
      <c r="G75" s="19"/>
    </row>
    <row r="76" spans="1:7" ht="38.25" customHeight="1">
      <c r="A76" s="14"/>
      <c r="B76" s="14"/>
      <c r="C76" s="14">
        <v>2310</v>
      </c>
      <c r="D76" s="18" t="s">
        <v>139</v>
      </c>
      <c r="E76" s="19">
        <f>SUM(F76:G76)</f>
        <v>95009</v>
      </c>
      <c r="F76" s="19">
        <v>95009</v>
      </c>
      <c r="G76" s="19"/>
    </row>
    <row r="77" spans="1:7" ht="13.5">
      <c r="A77" s="21">
        <v>851</v>
      </c>
      <c r="B77" s="21"/>
      <c r="C77" s="21"/>
      <c r="D77" s="22" t="s">
        <v>143</v>
      </c>
      <c r="E77" s="23">
        <f aca="true" t="shared" si="4" ref="E77:G78">SUM(E78)</f>
        <v>1838000</v>
      </c>
      <c r="F77" s="23">
        <f t="shared" si="4"/>
        <v>1838000</v>
      </c>
      <c r="G77" s="23">
        <f t="shared" si="4"/>
        <v>0</v>
      </c>
    </row>
    <row r="78" spans="1:7" ht="40.5">
      <c r="A78" s="14"/>
      <c r="B78" s="15">
        <v>85156</v>
      </c>
      <c r="C78" s="15"/>
      <c r="D78" s="16" t="s">
        <v>144</v>
      </c>
      <c r="E78" s="17">
        <f t="shared" si="4"/>
        <v>1838000</v>
      </c>
      <c r="F78" s="17">
        <f t="shared" si="4"/>
        <v>1838000</v>
      </c>
      <c r="G78" s="17">
        <f t="shared" si="4"/>
        <v>0</v>
      </c>
    </row>
    <row r="79" spans="1:7" ht="51">
      <c r="A79" s="14"/>
      <c r="B79" s="14"/>
      <c r="C79" s="14">
        <v>2110</v>
      </c>
      <c r="D79" s="18" t="s">
        <v>78</v>
      </c>
      <c r="E79" s="19">
        <f>SUM(F79:G79)</f>
        <v>1838000</v>
      </c>
      <c r="F79" s="19">
        <v>1838000</v>
      </c>
      <c r="G79" s="19"/>
    </row>
    <row r="80" spans="1:7" ht="13.5">
      <c r="A80" s="21">
        <v>852</v>
      </c>
      <c r="B80" s="21"/>
      <c r="C80" s="21"/>
      <c r="D80" s="22" t="s">
        <v>145</v>
      </c>
      <c r="E80" s="23">
        <f>SUM(E81+E83+E87+E89)</f>
        <v>6292919</v>
      </c>
      <c r="F80" s="23">
        <f>SUM(F81+F83+F87+F89)</f>
        <v>6292919</v>
      </c>
      <c r="G80" s="23">
        <f>SUM(G81+G83+G87+G89)</f>
        <v>0</v>
      </c>
    </row>
    <row r="81" spans="1:7" ht="13.5">
      <c r="A81" s="14"/>
      <c r="B81" s="15">
        <v>85201</v>
      </c>
      <c r="C81" s="15"/>
      <c r="D81" s="16" t="s">
        <v>146</v>
      </c>
      <c r="E81" s="17">
        <f>SUM(E82)</f>
        <v>667627</v>
      </c>
      <c r="F81" s="17">
        <f>SUM(F82)</f>
        <v>667627</v>
      </c>
      <c r="G81" s="17">
        <f>SUM(G82)</f>
        <v>0</v>
      </c>
    </row>
    <row r="82" spans="1:7" ht="51">
      <c r="A82" s="14"/>
      <c r="B82" s="14"/>
      <c r="C82" s="14">
        <v>2320</v>
      </c>
      <c r="D82" s="18" t="s">
        <v>147</v>
      </c>
      <c r="E82" s="19">
        <f>SUM(F82:G82)</f>
        <v>667627</v>
      </c>
      <c r="F82" s="19">
        <v>667627</v>
      </c>
      <c r="G82" s="19"/>
    </row>
    <row r="83" spans="1:7" ht="13.5">
      <c r="A83" s="14"/>
      <c r="B83" s="15">
        <v>85202</v>
      </c>
      <c r="C83" s="15"/>
      <c r="D83" s="16" t="s">
        <v>148</v>
      </c>
      <c r="E83" s="17">
        <f>SUM(E84+E85+E86)</f>
        <v>5328772</v>
      </c>
      <c r="F83" s="17">
        <f>SUM(F84+F85+F86)</f>
        <v>5328772</v>
      </c>
      <c r="G83" s="17">
        <f>SUM(G84+G85+G86)</f>
        <v>0</v>
      </c>
    </row>
    <row r="84" spans="1:7" ht="12.75">
      <c r="A84" s="14"/>
      <c r="B84" s="14"/>
      <c r="C84" s="14" t="s">
        <v>97</v>
      </c>
      <c r="D84" s="18" t="s">
        <v>98</v>
      </c>
      <c r="E84" s="19">
        <f>SUM(F84:G84)</f>
        <v>3905772</v>
      </c>
      <c r="F84" s="19">
        <v>3905772</v>
      </c>
      <c r="G84" s="19"/>
    </row>
    <row r="85" spans="1:7" ht="12.75">
      <c r="A85" s="14"/>
      <c r="B85" s="14"/>
      <c r="C85" s="14" t="s">
        <v>110</v>
      </c>
      <c r="D85" s="18" t="s">
        <v>111</v>
      </c>
      <c r="E85" s="19">
        <f>SUM(F85:G85)</f>
        <v>24000</v>
      </c>
      <c r="F85" s="19">
        <v>24000</v>
      </c>
      <c r="G85" s="19"/>
    </row>
    <row r="86" spans="1:7" ht="25.5">
      <c r="A86" s="14"/>
      <c r="B86" s="14"/>
      <c r="C86" s="14">
        <v>2130</v>
      </c>
      <c r="D86" s="18" t="s">
        <v>149</v>
      </c>
      <c r="E86" s="19">
        <f>SUM(F86:G86)</f>
        <v>1399000</v>
      </c>
      <c r="F86" s="19">
        <v>1399000</v>
      </c>
      <c r="G86" s="19"/>
    </row>
    <row r="87" spans="1:7" ht="13.5">
      <c r="A87" s="14"/>
      <c r="B87" s="15">
        <v>85204</v>
      </c>
      <c r="C87" s="15"/>
      <c r="D87" s="16" t="s">
        <v>150</v>
      </c>
      <c r="E87" s="17">
        <f>SUM(E88)</f>
        <v>287520</v>
      </c>
      <c r="F87" s="17">
        <f>SUM(F88)</f>
        <v>287520</v>
      </c>
      <c r="G87" s="17">
        <f>SUM(G88)</f>
        <v>0</v>
      </c>
    </row>
    <row r="88" spans="1:7" ht="51">
      <c r="A88" s="14"/>
      <c r="B88" s="14"/>
      <c r="C88" s="14">
        <v>2320</v>
      </c>
      <c r="D88" s="18" t="s">
        <v>147</v>
      </c>
      <c r="E88" s="19">
        <f>SUM(F88:G88)</f>
        <v>287520</v>
      </c>
      <c r="F88" s="19">
        <v>287520</v>
      </c>
      <c r="G88" s="19"/>
    </row>
    <row r="89" spans="1:7" ht="27">
      <c r="A89" s="14"/>
      <c r="B89" s="15">
        <v>85205</v>
      </c>
      <c r="C89" s="15"/>
      <c r="D89" s="16" t="s">
        <v>151</v>
      </c>
      <c r="E89" s="17">
        <f>SUM(E90)</f>
        <v>9000</v>
      </c>
      <c r="F89" s="17">
        <f>SUM(F90)</f>
        <v>9000</v>
      </c>
      <c r="G89" s="17">
        <f>SUM(G90)</f>
        <v>0</v>
      </c>
    </row>
    <row r="90" spans="1:7" ht="51">
      <c r="A90" s="14"/>
      <c r="B90" s="14"/>
      <c r="C90" s="14">
        <v>2110</v>
      </c>
      <c r="D90" s="18" t="s">
        <v>78</v>
      </c>
      <c r="E90" s="19">
        <f>SUM(F90:G90)</f>
        <v>9000</v>
      </c>
      <c r="F90" s="19">
        <v>9000</v>
      </c>
      <c r="G90" s="19"/>
    </row>
    <row r="91" spans="1:7" ht="13.5">
      <c r="A91" s="21">
        <v>853</v>
      </c>
      <c r="B91" s="21"/>
      <c r="C91" s="21"/>
      <c r="D91" s="22" t="s">
        <v>152</v>
      </c>
      <c r="E91" s="23">
        <f>SUM(E92+E94+E96+E99)</f>
        <v>820556</v>
      </c>
      <c r="F91" s="23">
        <f>SUM(F92+F94+F96+F99)</f>
        <v>820556</v>
      </c>
      <c r="G91" s="23">
        <f>SUM(G92+G94+G96)</f>
        <v>0</v>
      </c>
    </row>
    <row r="92" spans="1:7" ht="27">
      <c r="A92" s="14"/>
      <c r="B92" s="15">
        <v>85321</v>
      </c>
      <c r="C92" s="15"/>
      <c r="D92" s="16" t="s">
        <v>153</v>
      </c>
      <c r="E92" s="17">
        <f>SUM(E93)</f>
        <v>124000</v>
      </c>
      <c r="F92" s="17">
        <f>SUM(F93)</f>
        <v>124000</v>
      </c>
      <c r="G92" s="17">
        <f>SUM(G93)</f>
        <v>0</v>
      </c>
    </row>
    <row r="93" spans="1:7" ht="51">
      <c r="A93" s="14"/>
      <c r="B93" s="14"/>
      <c r="C93" s="14">
        <v>2110</v>
      </c>
      <c r="D93" s="18" t="s">
        <v>78</v>
      </c>
      <c r="E93" s="19">
        <f>SUM(F93:G93)</f>
        <v>124000</v>
      </c>
      <c r="F93" s="19">
        <v>124000</v>
      </c>
      <c r="G93" s="19"/>
    </row>
    <row r="94" spans="1:7" ht="27">
      <c r="A94" s="14"/>
      <c r="B94" s="15">
        <v>85324</v>
      </c>
      <c r="C94" s="15"/>
      <c r="D94" s="16" t="s">
        <v>154</v>
      </c>
      <c r="E94" s="17">
        <f>SUM(E95)</f>
        <v>23500</v>
      </c>
      <c r="F94" s="17">
        <f>SUM(F95)</f>
        <v>23500</v>
      </c>
      <c r="G94" s="17">
        <f>SUM(G95)</f>
        <v>0</v>
      </c>
    </row>
    <row r="95" spans="1:7" ht="12.75">
      <c r="A95" s="14"/>
      <c r="B95" s="14"/>
      <c r="C95" s="14" t="s">
        <v>110</v>
      </c>
      <c r="D95" s="38" t="s">
        <v>111</v>
      </c>
      <c r="E95" s="19">
        <f>SUM(F95:G95)</f>
        <v>23500</v>
      </c>
      <c r="F95" s="19">
        <v>23500</v>
      </c>
      <c r="G95" s="19"/>
    </row>
    <row r="96" spans="1:7" ht="13.5">
      <c r="A96" s="14"/>
      <c r="B96" s="15">
        <v>85333</v>
      </c>
      <c r="C96" s="15"/>
      <c r="D96" s="16" t="s">
        <v>155</v>
      </c>
      <c r="E96" s="17">
        <f>SUM(F96:G96)</f>
        <v>244100</v>
      </c>
      <c r="F96" s="17">
        <f>SUM(F97+F98)</f>
        <v>244100</v>
      </c>
      <c r="G96" s="17">
        <f>SUM(G97+G98)</f>
        <v>0</v>
      </c>
    </row>
    <row r="97" spans="1:7" ht="13.5">
      <c r="A97" s="14"/>
      <c r="B97" s="15"/>
      <c r="C97" s="14" t="s">
        <v>110</v>
      </c>
      <c r="D97" s="18" t="s">
        <v>111</v>
      </c>
      <c r="E97" s="19">
        <f>SUM(F97:G97)</f>
        <v>0</v>
      </c>
      <c r="F97" s="19"/>
      <c r="G97" s="19"/>
    </row>
    <row r="98" spans="1:7" ht="51">
      <c r="A98" s="14"/>
      <c r="B98" s="14"/>
      <c r="C98" s="14">
        <v>2690</v>
      </c>
      <c r="D98" s="18" t="s">
        <v>156</v>
      </c>
      <c r="E98" s="19">
        <f>SUM(F98:G98)</f>
        <v>244100</v>
      </c>
      <c r="F98" s="19">
        <v>244100</v>
      </c>
      <c r="G98" s="19"/>
    </row>
    <row r="99" spans="1:7" ht="13.5">
      <c r="A99" s="14"/>
      <c r="B99" s="15">
        <v>85395</v>
      </c>
      <c r="C99" s="15"/>
      <c r="D99" s="16" t="s">
        <v>163</v>
      </c>
      <c r="E99" s="17">
        <f>SUM(E100:E101)</f>
        <v>428956</v>
      </c>
      <c r="F99" s="17">
        <f>SUM(F100:F101)</f>
        <v>428956</v>
      </c>
      <c r="G99" s="17">
        <f>SUM(G101)</f>
        <v>0</v>
      </c>
    </row>
    <row r="100" spans="1:7" s="4" customFormat="1" ht="45">
      <c r="A100" s="25"/>
      <c r="B100" s="25"/>
      <c r="C100" s="25">
        <v>2007</v>
      </c>
      <c r="D100" s="26" t="s">
        <v>102</v>
      </c>
      <c r="E100" s="27">
        <f>SUM(F100:G100)</f>
        <v>380357</v>
      </c>
      <c r="F100" s="27">
        <v>380357</v>
      </c>
      <c r="G100" s="27"/>
    </row>
    <row r="101" spans="1:7" s="4" customFormat="1" ht="45">
      <c r="A101" s="25"/>
      <c r="B101" s="25"/>
      <c r="C101" s="25">
        <v>2009</v>
      </c>
      <c r="D101" s="26" t="s">
        <v>102</v>
      </c>
      <c r="E101" s="27">
        <f>SUM(F101:G101)</f>
        <v>48599</v>
      </c>
      <c r="F101" s="27">
        <v>48599</v>
      </c>
      <c r="G101" s="27"/>
    </row>
    <row r="102" spans="1:7" ht="13.5">
      <c r="A102" s="21">
        <v>854</v>
      </c>
      <c r="B102" s="21"/>
      <c r="C102" s="21"/>
      <c r="D102" s="22" t="s">
        <v>157</v>
      </c>
      <c r="E102" s="23">
        <f>SUM(E103+E105+E108)</f>
        <v>238180</v>
      </c>
      <c r="F102" s="23">
        <f>SUM(F103+F105+F108)</f>
        <v>238180</v>
      </c>
      <c r="G102" s="23">
        <f>SUM(G103+G105)</f>
        <v>0</v>
      </c>
    </row>
    <row r="103" spans="1:7" ht="27">
      <c r="A103" s="14"/>
      <c r="B103" s="15">
        <v>85406</v>
      </c>
      <c r="C103" s="15"/>
      <c r="D103" s="16" t="s">
        <v>158</v>
      </c>
      <c r="E103" s="17">
        <f>SUM(E104)</f>
        <v>63606</v>
      </c>
      <c r="F103" s="17">
        <f>SUM(F104)</f>
        <v>63606</v>
      </c>
      <c r="G103" s="17">
        <f>SUM(G104+G105)</f>
        <v>0</v>
      </c>
    </row>
    <row r="104" spans="1:7" ht="12.75">
      <c r="A104" s="14"/>
      <c r="B104" s="14"/>
      <c r="C104" s="14" t="s">
        <v>110</v>
      </c>
      <c r="D104" s="18" t="s">
        <v>111</v>
      </c>
      <c r="E104" s="19">
        <f>SUM(F104:G104)</f>
        <v>63606</v>
      </c>
      <c r="F104" s="19">
        <v>63606</v>
      </c>
      <c r="G104" s="19"/>
    </row>
    <row r="105" spans="1:7" ht="13.5">
      <c r="A105" s="14"/>
      <c r="B105" s="15">
        <v>85411</v>
      </c>
      <c r="C105" s="15"/>
      <c r="D105" s="16" t="s">
        <v>159</v>
      </c>
      <c r="E105" s="17">
        <f>SUM(E106+E107)</f>
        <v>151200</v>
      </c>
      <c r="F105" s="17">
        <f>SUM(F106+F107)</f>
        <v>151200</v>
      </c>
      <c r="G105" s="17">
        <f>SUM(G106+G107)</f>
        <v>0</v>
      </c>
    </row>
    <row r="106" spans="1:7" ht="12.75">
      <c r="A106" s="14"/>
      <c r="B106" s="14"/>
      <c r="C106" s="14" t="s">
        <v>97</v>
      </c>
      <c r="D106" s="26" t="s">
        <v>98</v>
      </c>
      <c r="E106" s="19">
        <f>SUM(F106:G106)</f>
        <v>151100</v>
      </c>
      <c r="F106" s="19">
        <v>151100</v>
      </c>
      <c r="G106" s="19"/>
    </row>
    <row r="107" spans="1:7" ht="13.5">
      <c r="A107" s="14"/>
      <c r="B107" s="15"/>
      <c r="C107" s="14" t="s">
        <v>110</v>
      </c>
      <c r="D107" s="18" t="s">
        <v>111</v>
      </c>
      <c r="E107" s="19">
        <f>SUM(F107:G107)</f>
        <v>100</v>
      </c>
      <c r="F107" s="19">
        <v>100</v>
      </c>
      <c r="G107" s="19"/>
    </row>
    <row r="108" spans="1:7" ht="13.5">
      <c r="A108" s="14"/>
      <c r="B108" s="15">
        <v>85420</v>
      </c>
      <c r="C108" s="15"/>
      <c r="D108" s="16" t="s">
        <v>164</v>
      </c>
      <c r="E108" s="17">
        <f>SUM(F108:G108)</f>
        <v>23374</v>
      </c>
      <c r="F108" s="17">
        <f>SUM(F109)</f>
        <v>23374</v>
      </c>
      <c r="G108" s="17">
        <f>SUM(G109+G110)</f>
        <v>0</v>
      </c>
    </row>
    <row r="109" spans="1:7" ht="12.75">
      <c r="A109" s="14"/>
      <c r="B109" s="14"/>
      <c r="C109" s="14" t="s">
        <v>97</v>
      </c>
      <c r="D109" s="26" t="s">
        <v>98</v>
      </c>
      <c r="E109" s="19">
        <f>SUM(F109:G109)</f>
        <v>23374</v>
      </c>
      <c r="F109" s="19">
        <v>23374</v>
      </c>
      <c r="G109" s="19"/>
    </row>
    <row r="110" spans="1:7" ht="13.5">
      <c r="A110" s="21">
        <v>900</v>
      </c>
      <c r="B110" s="21"/>
      <c r="C110" s="21"/>
      <c r="D110" s="22" t="s">
        <v>160</v>
      </c>
      <c r="E110" s="23">
        <f aca="true" t="shared" si="5" ref="E110:G111">SUM(E111)</f>
        <v>210000</v>
      </c>
      <c r="F110" s="23">
        <f t="shared" si="5"/>
        <v>210000</v>
      </c>
      <c r="G110" s="23">
        <f t="shared" si="5"/>
        <v>0</v>
      </c>
    </row>
    <row r="111" spans="1:7" ht="27" customHeight="1">
      <c r="A111" s="14"/>
      <c r="B111" s="15">
        <v>90019</v>
      </c>
      <c r="C111" s="15"/>
      <c r="D111" s="16" t="s">
        <v>161</v>
      </c>
      <c r="E111" s="17">
        <f t="shared" si="5"/>
        <v>210000</v>
      </c>
      <c r="F111" s="17">
        <f t="shared" si="5"/>
        <v>210000</v>
      </c>
      <c r="G111" s="17">
        <f t="shared" si="5"/>
        <v>0</v>
      </c>
    </row>
    <row r="112" spans="1:7" ht="12.75">
      <c r="A112" s="14"/>
      <c r="B112" s="14"/>
      <c r="C112" s="14" t="s">
        <v>122</v>
      </c>
      <c r="D112" s="18" t="s">
        <v>123</v>
      </c>
      <c r="E112" s="19">
        <f>SUM(F112:G112)</f>
        <v>210000</v>
      </c>
      <c r="F112" s="19">
        <v>210000</v>
      </c>
      <c r="G112" s="19"/>
    </row>
    <row r="113" spans="1:7" s="40" customFormat="1" ht="19.5" customHeight="1">
      <c r="A113" s="156" t="s">
        <v>63</v>
      </c>
      <c r="B113" s="156"/>
      <c r="C113" s="156"/>
      <c r="D113" s="156"/>
      <c r="E113" s="39">
        <f>SUM(E7+E13+E17+E21+E30+E38+E46+E49+E57+E66+E77+E80+E91+E102+E110+E10)</f>
        <v>63580077</v>
      </c>
      <c r="F113" s="39">
        <f>SUM(F7+F13+F17+F21+F30+F38+F46+F49+F57+F66+F77+F80+F91+F102+F110+F10)</f>
        <v>59229577</v>
      </c>
      <c r="G113" s="39">
        <f>SUM(G7+G13+G17+G21+G30+G38+G46+G49+G57+G66+G77+G80+G91+G102+G110+G10)</f>
        <v>4350500</v>
      </c>
    </row>
    <row r="114" ht="12.75">
      <c r="B114" s="41"/>
    </row>
  </sheetData>
  <sheetProtection/>
  <mergeCells count="9">
    <mergeCell ref="A113:D113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44" right="0.24" top="0.7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3"/>
  <sheetViews>
    <sheetView showGridLines="0" tabSelected="1" zoomScale="85" zoomScaleNormal="85" zoomScalePageLayoutView="0" workbookViewId="0" topLeftCell="A71">
      <selection activeCell="A81" sqref="A81:IV82"/>
    </sheetView>
  </sheetViews>
  <sheetFormatPr defaultColWidth="9.00390625" defaultRowHeight="12.75"/>
  <cols>
    <col min="1" max="1" width="5.875" style="42" customWidth="1"/>
    <col min="2" max="2" width="8.875" style="42" customWidth="1"/>
    <col min="3" max="3" width="43.25390625" style="40" customWidth="1"/>
    <col min="4" max="4" width="14.375" style="40" customWidth="1"/>
    <col min="5" max="5" width="15.00390625" style="43" customWidth="1"/>
    <col min="6" max="7" width="16.75390625" style="43" customWidth="1"/>
    <col min="8" max="15" width="15.00390625" style="43" customWidth="1"/>
    <col min="16" max="16384" width="9.125" style="40" customWidth="1"/>
  </cols>
  <sheetData>
    <row r="1" spans="12:15" ht="48.75" customHeight="1">
      <c r="L1" s="157" t="s">
        <v>368</v>
      </c>
      <c r="M1" s="157"/>
      <c r="N1" s="44"/>
      <c r="O1" s="44"/>
    </row>
    <row r="2" spans="1:9" ht="47.25" customHeight="1">
      <c r="A2" s="178" t="s">
        <v>366</v>
      </c>
      <c r="B2" s="178"/>
      <c r="C2" s="178"/>
      <c r="D2" s="178"/>
      <c r="E2" s="178"/>
      <c r="F2" s="179"/>
      <c r="G2" s="178"/>
      <c r="H2" s="178"/>
      <c r="I2" s="45"/>
    </row>
    <row r="3" spans="1:15" ht="9.75" customHeight="1" thickBot="1">
      <c r="A3" s="46"/>
      <c r="B3" s="46"/>
      <c r="C3" s="45"/>
      <c r="D3" s="45"/>
      <c r="E3" s="45"/>
      <c r="F3" s="45"/>
      <c r="G3" s="45"/>
      <c r="H3" s="47"/>
      <c r="I3" s="47"/>
      <c r="M3" s="48" t="s">
        <v>0</v>
      </c>
      <c r="N3" s="48"/>
      <c r="O3" s="48"/>
    </row>
    <row r="4" spans="1:15" ht="15" customHeight="1" thickBot="1">
      <c r="A4" s="162" t="s">
        <v>1</v>
      </c>
      <c r="B4" s="165" t="s">
        <v>8</v>
      </c>
      <c r="C4" s="168" t="s">
        <v>9</v>
      </c>
      <c r="D4" s="171" t="s">
        <v>72</v>
      </c>
      <c r="E4" s="180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t="12" customHeight="1">
      <c r="A5" s="163"/>
      <c r="B5" s="166"/>
      <c r="C5" s="169"/>
      <c r="D5" s="172"/>
      <c r="E5" s="182" t="s">
        <v>10</v>
      </c>
      <c r="F5" s="184" t="s">
        <v>4</v>
      </c>
      <c r="G5" s="185"/>
      <c r="H5" s="185"/>
      <c r="I5" s="185"/>
      <c r="J5" s="185"/>
      <c r="K5" s="185"/>
      <c r="L5" s="186"/>
      <c r="M5" s="182" t="s">
        <v>12</v>
      </c>
      <c r="N5" s="187" t="s">
        <v>4</v>
      </c>
      <c r="O5" s="188"/>
    </row>
    <row r="6" spans="1:15" ht="36" customHeight="1">
      <c r="A6" s="163"/>
      <c r="B6" s="166"/>
      <c r="C6" s="169"/>
      <c r="D6" s="172"/>
      <c r="E6" s="182"/>
      <c r="F6" s="189" t="s">
        <v>60</v>
      </c>
      <c r="G6" s="190"/>
      <c r="H6" s="176" t="s">
        <v>61</v>
      </c>
      <c r="I6" s="176" t="s">
        <v>64</v>
      </c>
      <c r="J6" s="176" t="s">
        <v>65</v>
      </c>
      <c r="K6" s="176" t="s">
        <v>14</v>
      </c>
      <c r="L6" s="174" t="s">
        <v>13</v>
      </c>
      <c r="M6" s="182"/>
      <c r="N6" s="174" t="s">
        <v>68</v>
      </c>
      <c r="O6" s="49" t="s">
        <v>11</v>
      </c>
    </row>
    <row r="7" spans="1:15" s="53" customFormat="1" ht="167.25" customHeight="1" thickBot="1">
      <c r="A7" s="164"/>
      <c r="B7" s="167"/>
      <c r="C7" s="170"/>
      <c r="D7" s="173"/>
      <c r="E7" s="183"/>
      <c r="F7" s="50" t="s">
        <v>59</v>
      </c>
      <c r="G7" s="51" t="s">
        <v>62</v>
      </c>
      <c r="H7" s="177"/>
      <c r="I7" s="177"/>
      <c r="J7" s="177"/>
      <c r="K7" s="177"/>
      <c r="L7" s="175"/>
      <c r="M7" s="183"/>
      <c r="N7" s="175"/>
      <c r="O7" s="52" t="s">
        <v>67</v>
      </c>
    </row>
    <row r="8" spans="1:15" ht="12.75">
      <c r="A8" s="54">
        <v>1</v>
      </c>
      <c r="B8" s="54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  <c r="M8" s="55">
        <v>13</v>
      </c>
      <c r="N8" s="55">
        <v>14</v>
      </c>
      <c r="O8" s="55">
        <v>15</v>
      </c>
    </row>
    <row r="9" spans="1:15" ht="12.75">
      <c r="A9" s="56"/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s="64" customFormat="1" ht="12.75">
      <c r="A10" s="59" t="s">
        <v>165</v>
      </c>
      <c r="B10" s="59"/>
      <c r="C10" s="60" t="s">
        <v>166</v>
      </c>
      <c r="D10" s="61">
        <f aca="true" t="shared" si="0" ref="D10:D84">SUM(M10+E10)</f>
        <v>36000</v>
      </c>
      <c r="E10" s="62">
        <f aca="true" t="shared" si="1" ref="E10:E84">SUM(F10:L10)</f>
        <v>36000</v>
      </c>
      <c r="F10" s="63">
        <f aca="true" t="shared" si="2" ref="F10:L11">SUM(F11)</f>
        <v>0</v>
      </c>
      <c r="G10" s="63">
        <f t="shared" si="2"/>
        <v>36000</v>
      </c>
      <c r="H10" s="63">
        <f t="shared" si="2"/>
        <v>0</v>
      </c>
      <c r="I10" s="63">
        <f t="shared" si="2"/>
        <v>0</v>
      </c>
      <c r="J10" s="63">
        <f t="shared" si="2"/>
        <v>0</v>
      </c>
      <c r="K10" s="63">
        <f t="shared" si="2"/>
        <v>0</v>
      </c>
      <c r="L10" s="63">
        <f>SUM(L11)</f>
        <v>0</v>
      </c>
      <c r="M10" s="62">
        <f>SUM(N10)</f>
        <v>0</v>
      </c>
      <c r="N10" s="63">
        <f>SUM(N11)</f>
        <v>0</v>
      </c>
      <c r="O10" s="63">
        <f>SUM(O11)</f>
        <v>0</v>
      </c>
    </row>
    <row r="11" spans="1:15" ht="27">
      <c r="A11" s="65"/>
      <c r="B11" s="65" t="s">
        <v>167</v>
      </c>
      <c r="C11" s="66" t="s">
        <v>77</v>
      </c>
      <c r="D11" s="67">
        <f t="shared" si="0"/>
        <v>36000</v>
      </c>
      <c r="E11" s="67">
        <f t="shared" si="1"/>
        <v>36000</v>
      </c>
      <c r="F11" s="68">
        <f>SUM(F12)</f>
        <v>0</v>
      </c>
      <c r="G11" s="68">
        <f t="shared" si="2"/>
        <v>36000</v>
      </c>
      <c r="H11" s="68">
        <f t="shared" si="2"/>
        <v>0</v>
      </c>
      <c r="I11" s="68">
        <f t="shared" si="2"/>
        <v>0</v>
      </c>
      <c r="J11" s="68">
        <f t="shared" si="2"/>
        <v>0</v>
      </c>
      <c r="K11" s="68">
        <f t="shared" si="2"/>
        <v>0</v>
      </c>
      <c r="L11" s="68">
        <f t="shared" si="2"/>
        <v>0</v>
      </c>
      <c r="M11" s="67">
        <f>SUM(N11)</f>
        <v>0</v>
      </c>
      <c r="N11" s="68"/>
      <c r="O11" s="68"/>
    </row>
    <row r="12" spans="1:15" ht="12.75" hidden="1">
      <c r="A12" s="69"/>
      <c r="B12" s="69"/>
      <c r="C12" s="58" t="s">
        <v>168</v>
      </c>
      <c r="D12" s="70">
        <f t="shared" si="0"/>
        <v>36000</v>
      </c>
      <c r="E12" s="67">
        <f t="shared" si="1"/>
        <v>36000</v>
      </c>
      <c r="F12" s="71"/>
      <c r="G12" s="71">
        <v>36000</v>
      </c>
      <c r="H12" s="71"/>
      <c r="I12" s="71"/>
      <c r="J12" s="71"/>
      <c r="K12" s="71"/>
      <c r="L12" s="71"/>
      <c r="M12" s="67">
        <f>SUM(N12)</f>
        <v>0</v>
      </c>
      <c r="N12" s="71"/>
      <c r="O12" s="71"/>
    </row>
    <row r="13" spans="1:15" ht="12.75">
      <c r="A13" s="59" t="s">
        <v>169</v>
      </c>
      <c r="B13" s="59"/>
      <c r="C13" s="60" t="s">
        <v>170</v>
      </c>
      <c r="D13" s="61">
        <f t="shared" si="0"/>
        <v>213000</v>
      </c>
      <c r="E13" s="62">
        <f t="shared" si="1"/>
        <v>213000</v>
      </c>
      <c r="F13" s="63">
        <f>SUM(F14+F16)</f>
        <v>0</v>
      </c>
      <c r="G13" s="63">
        <f aca="true" t="shared" si="3" ref="G13:L13">SUM(G14+G16)</f>
        <v>43000</v>
      </c>
      <c r="H13" s="63">
        <f t="shared" si="3"/>
        <v>0</v>
      </c>
      <c r="I13" s="63">
        <f t="shared" si="3"/>
        <v>170000</v>
      </c>
      <c r="J13" s="63">
        <f t="shared" si="3"/>
        <v>0</v>
      </c>
      <c r="K13" s="63">
        <f t="shared" si="3"/>
        <v>0</v>
      </c>
      <c r="L13" s="63">
        <f t="shared" si="3"/>
        <v>0</v>
      </c>
      <c r="M13" s="62">
        <f aca="true" t="shared" si="4" ref="M13:M81">SUM(N13)</f>
        <v>0</v>
      </c>
      <c r="N13" s="63">
        <f>SUM(N14+N16)</f>
        <v>0</v>
      </c>
      <c r="O13" s="63">
        <f>SUM(O14+O16)</f>
        <v>0</v>
      </c>
    </row>
    <row r="14" spans="1:15" ht="13.5">
      <c r="A14" s="65"/>
      <c r="B14" s="65" t="s">
        <v>171</v>
      </c>
      <c r="C14" s="66" t="s">
        <v>82</v>
      </c>
      <c r="D14" s="70">
        <f t="shared" si="0"/>
        <v>180000</v>
      </c>
      <c r="E14" s="67">
        <f t="shared" si="1"/>
        <v>180000</v>
      </c>
      <c r="F14" s="71">
        <f>SUM(F15)</f>
        <v>0</v>
      </c>
      <c r="G14" s="71">
        <f aca="true" t="shared" si="5" ref="G14:L14">SUM(G15)</f>
        <v>10000</v>
      </c>
      <c r="H14" s="71">
        <f t="shared" si="5"/>
        <v>0</v>
      </c>
      <c r="I14" s="71">
        <f t="shared" si="5"/>
        <v>170000</v>
      </c>
      <c r="J14" s="71">
        <f t="shared" si="5"/>
        <v>0</v>
      </c>
      <c r="K14" s="71">
        <f t="shared" si="5"/>
        <v>0</v>
      </c>
      <c r="L14" s="71">
        <f t="shared" si="5"/>
        <v>0</v>
      </c>
      <c r="M14" s="67">
        <f t="shared" si="4"/>
        <v>0</v>
      </c>
      <c r="N14" s="71">
        <f>SUM(N15)</f>
        <v>0</v>
      </c>
      <c r="O14" s="71">
        <f>SUM(O15)</f>
        <v>0</v>
      </c>
    </row>
    <row r="15" spans="1:15" ht="12.75" hidden="1">
      <c r="A15" s="69"/>
      <c r="B15" s="69"/>
      <c r="C15" s="58" t="s">
        <v>168</v>
      </c>
      <c r="D15" s="70">
        <f t="shared" si="0"/>
        <v>180000</v>
      </c>
      <c r="E15" s="67">
        <f t="shared" si="1"/>
        <v>180000</v>
      </c>
      <c r="F15" s="71"/>
      <c r="G15" s="71">
        <v>10000</v>
      </c>
      <c r="H15" s="71"/>
      <c r="I15" s="71">
        <v>170000</v>
      </c>
      <c r="J15" s="71"/>
      <c r="K15" s="71"/>
      <c r="L15" s="71"/>
      <c r="M15" s="67">
        <f t="shared" si="4"/>
        <v>0</v>
      </c>
      <c r="N15" s="71"/>
      <c r="O15" s="71"/>
    </row>
    <row r="16" spans="1:15" ht="13.5">
      <c r="A16" s="65"/>
      <c r="B16" s="65" t="s">
        <v>172</v>
      </c>
      <c r="C16" s="66" t="s">
        <v>173</v>
      </c>
      <c r="D16" s="70">
        <f t="shared" si="0"/>
        <v>33000</v>
      </c>
      <c r="E16" s="67">
        <f t="shared" si="1"/>
        <v>33000</v>
      </c>
      <c r="F16" s="71">
        <f>SUM(F17)</f>
        <v>0</v>
      </c>
      <c r="G16" s="71">
        <f aca="true" t="shared" si="6" ref="G16:L16">SUM(G17)</f>
        <v>33000</v>
      </c>
      <c r="H16" s="71">
        <f t="shared" si="6"/>
        <v>0</v>
      </c>
      <c r="I16" s="71">
        <f t="shared" si="6"/>
        <v>0</v>
      </c>
      <c r="J16" s="71">
        <f t="shared" si="6"/>
        <v>0</v>
      </c>
      <c r="K16" s="71">
        <f t="shared" si="6"/>
        <v>0</v>
      </c>
      <c r="L16" s="71">
        <f t="shared" si="6"/>
        <v>0</v>
      </c>
      <c r="M16" s="67">
        <f t="shared" si="4"/>
        <v>0</v>
      </c>
      <c r="N16" s="71">
        <f>SUM(N17)</f>
        <v>0</v>
      </c>
      <c r="O16" s="71">
        <f>SUM(O17)</f>
        <v>0</v>
      </c>
    </row>
    <row r="17" spans="1:15" ht="12.75" hidden="1">
      <c r="A17" s="69"/>
      <c r="B17" s="69"/>
      <c r="C17" s="58" t="s">
        <v>168</v>
      </c>
      <c r="D17" s="70">
        <f t="shared" si="0"/>
        <v>33000</v>
      </c>
      <c r="E17" s="67">
        <f t="shared" si="1"/>
        <v>33000</v>
      </c>
      <c r="F17" s="71"/>
      <c r="G17" s="71">
        <v>33000</v>
      </c>
      <c r="H17" s="71"/>
      <c r="I17" s="71"/>
      <c r="J17" s="71"/>
      <c r="K17" s="71"/>
      <c r="L17" s="71"/>
      <c r="M17" s="67">
        <f t="shared" si="4"/>
        <v>0</v>
      </c>
      <c r="N17" s="71"/>
      <c r="O17" s="71"/>
    </row>
    <row r="18" spans="1:15" ht="12.75" hidden="1">
      <c r="A18" s="59" t="s">
        <v>174</v>
      </c>
      <c r="B18" s="59"/>
      <c r="C18" s="60" t="s">
        <v>175</v>
      </c>
      <c r="D18" s="61">
        <f t="shared" si="0"/>
        <v>0</v>
      </c>
      <c r="E18" s="62">
        <f t="shared" si="1"/>
        <v>0</v>
      </c>
      <c r="F18" s="63">
        <f>SUM(F19)</f>
        <v>0</v>
      </c>
      <c r="G18" s="63">
        <f aca="true" t="shared" si="7" ref="G18:L18">SUM(G19)</f>
        <v>0</v>
      </c>
      <c r="H18" s="63">
        <f t="shared" si="7"/>
        <v>0</v>
      </c>
      <c r="I18" s="63">
        <f t="shared" si="7"/>
        <v>0</v>
      </c>
      <c r="J18" s="63">
        <f t="shared" si="7"/>
        <v>0</v>
      </c>
      <c r="K18" s="63">
        <f t="shared" si="7"/>
        <v>0</v>
      </c>
      <c r="L18" s="63">
        <f t="shared" si="7"/>
        <v>0</v>
      </c>
      <c r="M18" s="62">
        <f t="shared" si="4"/>
        <v>0</v>
      </c>
      <c r="N18" s="63">
        <f>SUM(N19)</f>
        <v>0</v>
      </c>
      <c r="O18" s="63">
        <f>SUM(O19)</f>
        <v>0</v>
      </c>
    </row>
    <row r="19" spans="1:15" s="74" customFormat="1" ht="27" hidden="1">
      <c r="A19" s="72"/>
      <c r="B19" s="72" t="s">
        <v>176</v>
      </c>
      <c r="C19" s="72" t="s">
        <v>85</v>
      </c>
      <c r="D19" s="67">
        <f t="shared" si="0"/>
        <v>0</v>
      </c>
      <c r="E19" s="67">
        <f t="shared" si="1"/>
        <v>0</v>
      </c>
      <c r="F19" s="73">
        <f>SUM(F20)</f>
        <v>0</v>
      </c>
      <c r="G19" s="73">
        <f aca="true" t="shared" si="8" ref="G19:L19">SUM(G20)</f>
        <v>0</v>
      </c>
      <c r="H19" s="73">
        <f t="shared" si="8"/>
        <v>0</v>
      </c>
      <c r="I19" s="73">
        <f t="shared" si="8"/>
        <v>0</v>
      </c>
      <c r="J19" s="73">
        <f t="shared" si="8"/>
        <v>0</v>
      </c>
      <c r="K19" s="73">
        <f t="shared" si="8"/>
        <v>0</v>
      </c>
      <c r="L19" s="73">
        <f t="shared" si="8"/>
        <v>0</v>
      </c>
      <c r="M19" s="67">
        <f t="shared" si="4"/>
        <v>0</v>
      </c>
      <c r="N19" s="73">
        <f>SUM(N20)</f>
        <v>0</v>
      </c>
      <c r="O19" s="73">
        <f>SUM(O20)</f>
        <v>0</v>
      </c>
    </row>
    <row r="20" spans="1:15" ht="12.75" hidden="1">
      <c r="A20" s="69"/>
      <c r="B20" s="69"/>
      <c r="C20" s="75" t="s">
        <v>177</v>
      </c>
      <c r="D20" s="70">
        <f t="shared" si="0"/>
        <v>0</v>
      </c>
      <c r="E20" s="67">
        <f t="shared" si="1"/>
        <v>0</v>
      </c>
      <c r="F20" s="67"/>
      <c r="G20" s="67"/>
      <c r="H20" s="67"/>
      <c r="I20" s="67"/>
      <c r="J20" s="67"/>
      <c r="K20" s="67"/>
      <c r="L20" s="67"/>
      <c r="M20" s="67">
        <f t="shared" si="4"/>
        <v>0</v>
      </c>
      <c r="N20" s="67"/>
      <c r="O20" s="67"/>
    </row>
    <row r="21" spans="1:15" s="64" customFormat="1" ht="12.75">
      <c r="A21" s="59" t="s">
        <v>178</v>
      </c>
      <c r="B21" s="59"/>
      <c r="C21" s="60" t="s">
        <v>179</v>
      </c>
      <c r="D21" s="61">
        <f t="shared" si="0"/>
        <v>1089405</v>
      </c>
      <c r="E21" s="62">
        <f t="shared" si="1"/>
        <v>1089405</v>
      </c>
      <c r="F21" s="62">
        <f>SUM(F22)</f>
        <v>715269</v>
      </c>
      <c r="G21" s="62">
        <f aca="true" t="shared" si="9" ref="G21:L22">SUM(G22)</f>
        <v>345636</v>
      </c>
      <c r="H21" s="62">
        <f t="shared" si="9"/>
        <v>0</v>
      </c>
      <c r="I21" s="62">
        <f t="shared" si="9"/>
        <v>28500</v>
      </c>
      <c r="J21" s="62">
        <f t="shared" si="9"/>
        <v>0</v>
      </c>
      <c r="K21" s="62">
        <f t="shared" si="9"/>
        <v>0</v>
      </c>
      <c r="L21" s="62">
        <f t="shared" si="9"/>
        <v>0</v>
      </c>
      <c r="M21" s="62">
        <f t="shared" si="4"/>
        <v>0</v>
      </c>
      <c r="N21" s="62">
        <f>SUM(N22)</f>
        <v>0</v>
      </c>
      <c r="O21" s="62">
        <f>SUM(O22)</f>
        <v>0</v>
      </c>
    </row>
    <row r="22" spans="1:15" ht="13.5">
      <c r="A22" s="65"/>
      <c r="B22" s="65" t="s">
        <v>180</v>
      </c>
      <c r="C22" s="66" t="s">
        <v>88</v>
      </c>
      <c r="D22" s="70">
        <f t="shared" si="0"/>
        <v>1089405</v>
      </c>
      <c r="E22" s="67">
        <f t="shared" si="1"/>
        <v>1089405</v>
      </c>
      <c r="F22" s="67">
        <f>SUM(F23)</f>
        <v>715269</v>
      </c>
      <c r="G22" s="67">
        <f t="shared" si="9"/>
        <v>345636</v>
      </c>
      <c r="H22" s="67">
        <f t="shared" si="9"/>
        <v>0</v>
      </c>
      <c r="I22" s="67">
        <f t="shared" si="9"/>
        <v>28500</v>
      </c>
      <c r="J22" s="67">
        <f t="shared" si="9"/>
        <v>0</v>
      </c>
      <c r="K22" s="67">
        <f t="shared" si="9"/>
        <v>0</v>
      </c>
      <c r="L22" s="67">
        <f t="shared" si="9"/>
        <v>0</v>
      </c>
      <c r="M22" s="67">
        <f t="shared" si="4"/>
        <v>0</v>
      </c>
      <c r="N22" s="67">
        <f>SUM(N23)</f>
        <v>0</v>
      </c>
      <c r="O22" s="67">
        <f>SUM(O23)</f>
        <v>0</v>
      </c>
    </row>
    <row r="23" spans="1:15" ht="12.75" hidden="1">
      <c r="A23" s="76"/>
      <c r="B23" s="76"/>
      <c r="C23" s="77" t="s">
        <v>168</v>
      </c>
      <c r="D23" s="70">
        <f t="shared" si="0"/>
        <v>1089405</v>
      </c>
      <c r="E23" s="67">
        <f t="shared" si="1"/>
        <v>1089405</v>
      </c>
      <c r="F23" s="67">
        <f>SUM(F24:F26)</f>
        <v>715269</v>
      </c>
      <c r="G23" s="67">
        <f aca="true" t="shared" si="10" ref="G23:L23">SUM(G24:G26)</f>
        <v>345636</v>
      </c>
      <c r="H23" s="67">
        <f t="shared" si="10"/>
        <v>0</v>
      </c>
      <c r="I23" s="67">
        <f t="shared" si="10"/>
        <v>28500</v>
      </c>
      <c r="J23" s="67">
        <f t="shared" si="10"/>
        <v>0</v>
      </c>
      <c r="K23" s="67">
        <f t="shared" si="10"/>
        <v>0</v>
      </c>
      <c r="L23" s="67">
        <f t="shared" si="10"/>
        <v>0</v>
      </c>
      <c r="M23" s="67">
        <f t="shared" si="4"/>
        <v>0</v>
      </c>
      <c r="N23" s="67">
        <f>SUM(N24:N26)</f>
        <v>0</v>
      </c>
      <c r="O23" s="67">
        <f>SUM(O24:O26)</f>
        <v>0</v>
      </c>
    </row>
    <row r="24" spans="1:15" ht="12.75" hidden="1">
      <c r="A24" s="76"/>
      <c r="B24" s="76"/>
      <c r="C24" s="78" t="s">
        <v>181</v>
      </c>
      <c r="D24" s="70">
        <f>SUM(M24+E24)</f>
        <v>356416</v>
      </c>
      <c r="E24" s="67">
        <f>SUM(F24:L24)</f>
        <v>356416</v>
      </c>
      <c r="F24" s="67"/>
      <c r="G24" s="67">
        <v>327916</v>
      </c>
      <c r="H24" s="67"/>
      <c r="I24" s="67">
        <v>28500</v>
      </c>
      <c r="J24" s="67"/>
      <c r="K24" s="67"/>
      <c r="L24" s="67"/>
      <c r="M24" s="67">
        <f t="shared" si="4"/>
        <v>0</v>
      </c>
      <c r="N24" s="67"/>
      <c r="O24" s="67"/>
    </row>
    <row r="25" spans="1:15" ht="12.75" hidden="1">
      <c r="A25" s="76"/>
      <c r="B25" s="76"/>
      <c r="C25" s="78" t="s">
        <v>182</v>
      </c>
      <c r="D25" s="70">
        <f>SUM(M25+E25)</f>
        <v>0</v>
      </c>
      <c r="E25" s="67">
        <f>SUM(F25:L25)</f>
        <v>0</v>
      </c>
      <c r="F25" s="67"/>
      <c r="G25" s="67"/>
      <c r="H25" s="67"/>
      <c r="I25" s="67"/>
      <c r="J25" s="67"/>
      <c r="K25" s="67"/>
      <c r="L25" s="67"/>
      <c r="M25" s="67">
        <f t="shared" si="4"/>
        <v>0</v>
      </c>
      <c r="N25" s="67"/>
      <c r="O25" s="67"/>
    </row>
    <row r="26" spans="1:15" ht="12.75" hidden="1">
      <c r="A26" s="76"/>
      <c r="B26" s="76"/>
      <c r="C26" s="78" t="s">
        <v>183</v>
      </c>
      <c r="D26" s="70">
        <f t="shared" si="0"/>
        <v>732989</v>
      </c>
      <c r="E26" s="67">
        <f t="shared" si="1"/>
        <v>732989</v>
      </c>
      <c r="F26" s="67">
        <v>715269</v>
      </c>
      <c r="G26" s="67">
        <v>17720</v>
      </c>
      <c r="H26" s="67"/>
      <c r="I26" s="67"/>
      <c r="J26" s="67"/>
      <c r="K26" s="67"/>
      <c r="L26" s="67"/>
      <c r="M26" s="67">
        <f t="shared" si="4"/>
        <v>0</v>
      </c>
      <c r="N26" s="67"/>
      <c r="O26" s="67"/>
    </row>
    <row r="27" spans="1:15" s="64" customFormat="1" ht="12.75" hidden="1">
      <c r="A27" s="59" t="s">
        <v>184</v>
      </c>
      <c r="B27" s="59"/>
      <c r="C27" s="60" t="s">
        <v>185</v>
      </c>
      <c r="D27" s="61">
        <f>SUM(M27+E27)</f>
        <v>0</v>
      </c>
      <c r="E27" s="62">
        <f>SUM(F27:L27)</f>
        <v>0</v>
      </c>
      <c r="F27" s="62">
        <f>SUM(F28)</f>
        <v>0</v>
      </c>
      <c r="G27" s="62">
        <f aca="true" t="shared" si="11" ref="G27:L28">SUM(G28)</f>
        <v>0</v>
      </c>
      <c r="H27" s="62">
        <f t="shared" si="11"/>
        <v>0</v>
      </c>
      <c r="I27" s="62">
        <f t="shared" si="11"/>
        <v>0</v>
      </c>
      <c r="J27" s="62">
        <f t="shared" si="11"/>
        <v>0</v>
      </c>
      <c r="K27" s="62">
        <f t="shared" si="11"/>
        <v>0</v>
      </c>
      <c r="L27" s="62">
        <f t="shared" si="11"/>
        <v>0</v>
      </c>
      <c r="M27" s="62">
        <f t="shared" si="4"/>
        <v>0</v>
      </c>
      <c r="N27" s="62">
        <f>SUM(N28)</f>
        <v>0</v>
      </c>
      <c r="O27" s="62">
        <f>SUM(O28)</f>
        <v>0</v>
      </c>
    </row>
    <row r="28" spans="1:15" ht="13.5" hidden="1">
      <c r="A28" s="65"/>
      <c r="B28" s="65" t="s">
        <v>186</v>
      </c>
      <c r="C28" s="66" t="s">
        <v>163</v>
      </c>
      <c r="D28" s="70">
        <f>SUM(M28+E28)</f>
        <v>0</v>
      </c>
      <c r="E28" s="67">
        <f>SUM(F28:L28)</f>
        <v>0</v>
      </c>
      <c r="F28" s="67">
        <f>SUM(F29)</f>
        <v>0</v>
      </c>
      <c r="G28" s="67">
        <f t="shared" si="11"/>
        <v>0</v>
      </c>
      <c r="H28" s="67">
        <f t="shared" si="11"/>
        <v>0</v>
      </c>
      <c r="I28" s="67">
        <f t="shared" si="11"/>
        <v>0</v>
      </c>
      <c r="J28" s="67">
        <f t="shared" si="11"/>
        <v>0</v>
      </c>
      <c r="K28" s="67">
        <f t="shared" si="11"/>
        <v>0</v>
      </c>
      <c r="L28" s="67">
        <f t="shared" si="11"/>
        <v>0</v>
      </c>
      <c r="M28" s="67">
        <f t="shared" si="4"/>
        <v>0</v>
      </c>
      <c r="N28" s="67">
        <f>SUM(N29)</f>
        <v>0</v>
      </c>
      <c r="O28" s="67">
        <f>SUM(O29)</f>
        <v>0</v>
      </c>
    </row>
    <row r="29" spans="1:15" ht="12.75" hidden="1">
      <c r="A29" s="76"/>
      <c r="B29" s="76"/>
      <c r="C29" s="77" t="s">
        <v>168</v>
      </c>
      <c r="D29" s="70">
        <f>SUM(M29+E29)</f>
        <v>0</v>
      </c>
      <c r="E29" s="67">
        <f>SUM(F29:L29)</f>
        <v>0</v>
      </c>
      <c r="F29" s="67"/>
      <c r="G29" s="67"/>
      <c r="H29" s="67"/>
      <c r="I29" s="67"/>
      <c r="J29" s="67"/>
      <c r="K29" s="67"/>
      <c r="L29" s="67"/>
      <c r="M29" s="67">
        <f t="shared" si="4"/>
        <v>0</v>
      </c>
      <c r="N29" s="67"/>
      <c r="O29" s="67"/>
    </row>
    <row r="30" spans="1:15" ht="12.75">
      <c r="A30" s="59" t="s">
        <v>187</v>
      </c>
      <c r="B30" s="59"/>
      <c r="C30" s="60" t="s">
        <v>188</v>
      </c>
      <c r="D30" s="61">
        <f t="shared" si="0"/>
        <v>4479478</v>
      </c>
      <c r="E30" s="62">
        <f t="shared" si="1"/>
        <v>103992</v>
      </c>
      <c r="F30" s="62">
        <f>SUM(F31)</f>
        <v>0</v>
      </c>
      <c r="G30" s="62">
        <f aca="true" t="shared" si="12" ref="G30:L30">SUM(G31)</f>
        <v>103992</v>
      </c>
      <c r="H30" s="62">
        <f t="shared" si="12"/>
        <v>0</v>
      </c>
      <c r="I30" s="62">
        <f t="shared" si="12"/>
        <v>0</v>
      </c>
      <c r="J30" s="62">
        <f t="shared" si="12"/>
        <v>0</v>
      </c>
      <c r="K30" s="62">
        <f t="shared" si="12"/>
        <v>0</v>
      </c>
      <c r="L30" s="62">
        <f t="shared" si="12"/>
        <v>0</v>
      </c>
      <c r="M30" s="62">
        <f t="shared" si="4"/>
        <v>4375486</v>
      </c>
      <c r="N30" s="62">
        <f>SUM(N31)</f>
        <v>4375486</v>
      </c>
      <c r="O30" s="62">
        <f>SUM(O31)</f>
        <v>4375486</v>
      </c>
    </row>
    <row r="31" spans="1:15" s="64" customFormat="1" ht="13.5">
      <c r="A31" s="65"/>
      <c r="B31" s="65" t="s">
        <v>189</v>
      </c>
      <c r="C31" s="66" t="s">
        <v>92</v>
      </c>
      <c r="D31" s="79">
        <f t="shared" si="0"/>
        <v>4479478</v>
      </c>
      <c r="E31" s="80">
        <f t="shared" si="1"/>
        <v>103992</v>
      </c>
      <c r="F31" s="80">
        <f>SUM(F32+F38)</f>
        <v>0</v>
      </c>
      <c r="G31" s="80">
        <f aca="true" t="shared" si="13" ref="G31:L31">SUM(G32+G38)</f>
        <v>103992</v>
      </c>
      <c r="H31" s="80">
        <f t="shared" si="13"/>
        <v>0</v>
      </c>
      <c r="I31" s="80">
        <f t="shared" si="13"/>
        <v>0</v>
      </c>
      <c r="J31" s="80">
        <f t="shared" si="13"/>
        <v>0</v>
      </c>
      <c r="K31" s="80">
        <f t="shared" si="13"/>
        <v>0</v>
      </c>
      <c r="L31" s="80">
        <f t="shared" si="13"/>
        <v>0</v>
      </c>
      <c r="M31" s="67">
        <f t="shared" si="4"/>
        <v>4375486</v>
      </c>
      <c r="N31" s="80">
        <f>SUM(N32+N38)</f>
        <v>4375486</v>
      </c>
      <c r="O31" s="80">
        <f>SUM(O32+O38)</f>
        <v>4375486</v>
      </c>
    </row>
    <row r="32" spans="1:15" ht="12.75" hidden="1">
      <c r="A32" s="76"/>
      <c r="B32" s="76"/>
      <c r="C32" s="77" t="s">
        <v>168</v>
      </c>
      <c r="D32" s="70">
        <f t="shared" si="0"/>
        <v>4477486</v>
      </c>
      <c r="E32" s="67">
        <f t="shared" si="1"/>
        <v>102000</v>
      </c>
      <c r="F32" s="67">
        <f>SUM(F33+F34+F35+F36+F37)</f>
        <v>0</v>
      </c>
      <c r="G32" s="67">
        <f aca="true" t="shared" si="14" ref="G32:L32">SUM(G33+G34+G35+G36+G37)</f>
        <v>102000</v>
      </c>
      <c r="H32" s="67">
        <f t="shared" si="14"/>
        <v>0</v>
      </c>
      <c r="I32" s="67">
        <f t="shared" si="14"/>
        <v>0</v>
      </c>
      <c r="J32" s="67">
        <f t="shared" si="14"/>
        <v>0</v>
      </c>
      <c r="K32" s="67">
        <f t="shared" si="14"/>
        <v>0</v>
      </c>
      <c r="L32" s="67">
        <f t="shared" si="14"/>
        <v>0</v>
      </c>
      <c r="M32" s="67">
        <f t="shared" si="4"/>
        <v>4375486</v>
      </c>
      <c r="N32" s="67">
        <f>SUM(N33+N34+N35+N36+N37)</f>
        <v>4375486</v>
      </c>
      <c r="O32" s="67">
        <f>SUM(O33+O34+O35+O36+O37)</f>
        <v>4375486</v>
      </c>
    </row>
    <row r="33" spans="1:15" ht="12.75" hidden="1">
      <c r="A33" s="76"/>
      <c r="B33" s="76"/>
      <c r="C33" s="77" t="s">
        <v>190</v>
      </c>
      <c r="D33" s="70">
        <f t="shared" si="0"/>
        <v>17000</v>
      </c>
      <c r="E33" s="67">
        <f t="shared" si="1"/>
        <v>17000</v>
      </c>
      <c r="F33" s="67"/>
      <c r="G33" s="67">
        <v>17000</v>
      </c>
      <c r="H33" s="67"/>
      <c r="I33" s="67"/>
      <c r="J33" s="67"/>
      <c r="K33" s="67"/>
      <c r="L33" s="67"/>
      <c r="M33" s="67">
        <f t="shared" si="4"/>
        <v>0</v>
      </c>
      <c r="N33" s="67"/>
      <c r="O33" s="67"/>
    </row>
    <row r="34" spans="1:15" ht="12.75" hidden="1">
      <c r="A34" s="76"/>
      <c r="B34" s="76"/>
      <c r="C34" s="77" t="s">
        <v>191</v>
      </c>
      <c r="D34" s="70">
        <f>SUM(M34+E34)</f>
        <v>0</v>
      </c>
      <c r="E34" s="67">
        <f>SUM(F34:L34)</f>
        <v>0</v>
      </c>
      <c r="F34" s="67"/>
      <c r="G34" s="67"/>
      <c r="H34" s="67"/>
      <c r="I34" s="67"/>
      <c r="J34" s="67"/>
      <c r="K34" s="67"/>
      <c r="L34" s="67"/>
      <c r="M34" s="67">
        <f t="shared" si="4"/>
        <v>0</v>
      </c>
      <c r="N34" s="67"/>
      <c r="O34" s="67"/>
    </row>
    <row r="35" spans="1:15" ht="12.75" hidden="1">
      <c r="A35" s="76"/>
      <c r="B35" s="76"/>
      <c r="C35" s="77" t="s">
        <v>192</v>
      </c>
      <c r="D35" s="70">
        <f t="shared" si="0"/>
        <v>0</v>
      </c>
      <c r="E35" s="67">
        <f t="shared" si="1"/>
        <v>0</v>
      </c>
      <c r="F35" s="67"/>
      <c r="G35" s="67"/>
      <c r="H35" s="67"/>
      <c r="I35" s="67"/>
      <c r="J35" s="67"/>
      <c r="K35" s="67"/>
      <c r="L35" s="67"/>
      <c r="M35" s="67">
        <f t="shared" si="4"/>
        <v>0</v>
      </c>
      <c r="N35" s="67"/>
      <c r="O35" s="67"/>
    </row>
    <row r="36" spans="1:15" ht="12.75" hidden="1">
      <c r="A36" s="76"/>
      <c r="B36" s="76"/>
      <c r="C36" s="77" t="s">
        <v>324</v>
      </c>
      <c r="D36" s="70">
        <f t="shared" si="0"/>
        <v>85000</v>
      </c>
      <c r="E36" s="67">
        <f t="shared" si="1"/>
        <v>85000</v>
      </c>
      <c r="F36" s="67"/>
      <c r="G36" s="67">
        <v>85000</v>
      </c>
      <c r="H36" s="67"/>
      <c r="I36" s="67"/>
      <c r="J36" s="67"/>
      <c r="K36" s="67"/>
      <c r="L36" s="67"/>
      <c r="M36" s="67">
        <f t="shared" si="4"/>
        <v>0</v>
      </c>
      <c r="N36" s="67"/>
      <c r="O36" s="67"/>
    </row>
    <row r="37" spans="1:15" ht="12.75" hidden="1">
      <c r="A37" s="76"/>
      <c r="B37" s="76"/>
      <c r="C37" s="77" t="s">
        <v>193</v>
      </c>
      <c r="D37" s="70">
        <f t="shared" si="0"/>
        <v>4375486</v>
      </c>
      <c r="E37" s="67">
        <f t="shared" si="1"/>
        <v>0</v>
      </c>
      <c r="F37" s="67"/>
      <c r="G37" s="67"/>
      <c r="H37" s="67"/>
      <c r="I37" s="67"/>
      <c r="J37" s="67"/>
      <c r="K37" s="67"/>
      <c r="L37" s="67"/>
      <c r="M37" s="67">
        <f t="shared" si="4"/>
        <v>4375486</v>
      </c>
      <c r="N37" s="67">
        <v>4375486</v>
      </c>
      <c r="O37" s="67">
        <v>4375486</v>
      </c>
    </row>
    <row r="38" spans="1:15" ht="12.75" hidden="1">
      <c r="A38" s="76"/>
      <c r="B38" s="76"/>
      <c r="C38" s="77" t="s">
        <v>177</v>
      </c>
      <c r="D38" s="70">
        <f t="shared" si="0"/>
        <v>1992</v>
      </c>
      <c r="E38" s="67">
        <f t="shared" si="1"/>
        <v>1992</v>
      </c>
      <c r="F38" s="67"/>
      <c r="G38" s="67">
        <v>1992</v>
      </c>
      <c r="H38" s="67"/>
      <c r="I38" s="67"/>
      <c r="J38" s="67"/>
      <c r="K38" s="67"/>
      <c r="L38" s="67"/>
      <c r="M38" s="67">
        <f t="shared" si="4"/>
        <v>0</v>
      </c>
      <c r="N38" s="67"/>
      <c r="O38" s="67"/>
    </row>
    <row r="39" spans="1:15" ht="12.75">
      <c r="A39" s="59" t="s">
        <v>194</v>
      </c>
      <c r="B39" s="59"/>
      <c r="C39" s="60" t="s">
        <v>195</v>
      </c>
      <c r="D39" s="61">
        <f t="shared" si="0"/>
        <v>501000</v>
      </c>
      <c r="E39" s="62">
        <f t="shared" si="1"/>
        <v>501000</v>
      </c>
      <c r="F39" s="62">
        <f aca="true" t="shared" si="15" ref="F39:K39">SUM(F40+F42+F44+F48)</f>
        <v>266400</v>
      </c>
      <c r="G39" s="62">
        <f t="shared" si="15"/>
        <v>233700</v>
      </c>
      <c r="H39" s="62">
        <f t="shared" si="15"/>
        <v>0</v>
      </c>
      <c r="I39" s="62">
        <f t="shared" si="15"/>
        <v>900</v>
      </c>
      <c r="J39" s="62">
        <f t="shared" si="15"/>
        <v>0</v>
      </c>
      <c r="K39" s="62">
        <f t="shared" si="15"/>
        <v>0</v>
      </c>
      <c r="L39" s="81"/>
      <c r="M39" s="62">
        <f t="shared" si="4"/>
        <v>0</v>
      </c>
      <c r="N39" s="62">
        <f>SUM(N40+N42+N44+N48)</f>
        <v>0</v>
      </c>
      <c r="O39" s="62">
        <f>SUM(O40+O42+O44+O48)</f>
        <v>0</v>
      </c>
    </row>
    <row r="40" spans="1:15" ht="13.5">
      <c r="A40" s="65"/>
      <c r="B40" s="65" t="s">
        <v>196</v>
      </c>
      <c r="C40" s="66" t="s">
        <v>197</v>
      </c>
      <c r="D40" s="70">
        <f t="shared" si="0"/>
        <v>168000</v>
      </c>
      <c r="E40" s="67">
        <f t="shared" si="1"/>
        <v>168000</v>
      </c>
      <c r="F40" s="67">
        <f>SUM(F41)</f>
        <v>0</v>
      </c>
      <c r="G40" s="67">
        <f aca="true" t="shared" si="16" ref="G40:L40">SUM(G41)</f>
        <v>168000</v>
      </c>
      <c r="H40" s="67">
        <f t="shared" si="16"/>
        <v>0</v>
      </c>
      <c r="I40" s="67">
        <f t="shared" si="16"/>
        <v>0</v>
      </c>
      <c r="J40" s="67">
        <f t="shared" si="16"/>
        <v>0</v>
      </c>
      <c r="K40" s="67">
        <f t="shared" si="16"/>
        <v>0</v>
      </c>
      <c r="L40" s="67">
        <f t="shared" si="16"/>
        <v>0</v>
      </c>
      <c r="M40" s="67">
        <f t="shared" si="4"/>
        <v>0</v>
      </c>
      <c r="N40" s="67">
        <f>SUM(N41)</f>
        <v>0</v>
      </c>
      <c r="O40" s="67">
        <f>SUM(O41)</f>
        <v>0</v>
      </c>
    </row>
    <row r="41" spans="1:15" ht="13.5" hidden="1">
      <c r="A41" s="65"/>
      <c r="B41" s="65"/>
      <c r="C41" s="77" t="s">
        <v>168</v>
      </c>
      <c r="D41" s="70">
        <f t="shared" si="0"/>
        <v>168000</v>
      </c>
      <c r="E41" s="67">
        <f t="shared" si="1"/>
        <v>168000</v>
      </c>
      <c r="F41" s="67"/>
      <c r="G41" s="67">
        <v>168000</v>
      </c>
      <c r="H41" s="67"/>
      <c r="I41" s="67"/>
      <c r="J41" s="67"/>
      <c r="K41" s="67"/>
      <c r="L41" s="67"/>
      <c r="M41" s="67">
        <f t="shared" si="4"/>
        <v>0</v>
      </c>
      <c r="N41" s="67"/>
      <c r="O41" s="67"/>
    </row>
    <row r="42" spans="1:15" ht="13.5">
      <c r="A42" s="65"/>
      <c r="B42" s="65" t="s">
        <v>198</v>
      </c>
      <c r="C42" s="66" t="s">
        <v>105</v>
      </c>
      <c r="D42" s="70">
        <f t="shared" si="0"/>
        <v>42000</v>
      </c>
      <c r="E42" s="67">
        <f t="shared" si="1"/>
        <v>42000</v>
      </c>
      <c r="F42" s="67">
        <f>SUM(F43)</f>
        <v>0</v>
      </c>
      <c r="G42" s="67">
        <f aca="true" t="shared" si="17" ref="G42:L42">SUM(G43)</f>
        <v>42000</v>
      </c>
      <c r="H42" s="67">
        <f t="shared" si="17"/>
        <v>0</v>
      </c>
      <c r="I42" s="67">
        <f t="shared" si="17"/>
        <v>0</v>
      </c>
      <c r="J42" s="67">
        <f t="shared" si="17"/>
        <v>0</v>
      </c>
      <c r="K42" s="67">
        <f t="shared" si="17"/>
        <v>0</v>
      </c>
      <c r="L42" s="67">
        <f t="shared" si="17"/>
        <v>0</v>
      </c>
      <c r="M42" s="67">
        <f t="shared" si="4"/>
        <v>0</v>
      </c>
      <c r="N42" s="67">
        <f>SUM(N43)</f>
        <v>0</v>
      </c>
      <c r="O42" s="67">
        <f>SUM(O43)</f>
        <v>0</v>
      </c>
    </row>
    <row r="43" spans="1:15" ht="12.75" hidden="1">
      <c r="A43" s="76"/>
      <c r="B43" s="76"/>
      <c r="C43" s="77" t="s">
        <v>168</v>
      </c>
      <c r="D43" s="70">
        <f t="shared" si="0"/>
        <v>42000</v>
      </c>
      <c r="E43" s="67">
        <f t="shared" si="1"/>
        <v>42000</v>
      </c>
      <c r="F43" s="67"/>
      <c r="G43" s="67">
        <v>42000</v>
      </c>
      <c r="H43" s="67"/>
      <c r="I43" s="67"/>
      <c r="J43" s="67"/>
      <c r="K43" s="67"/>
      <c r="L43" s="67"/>
      <c r="M43" s="67">
        <f t="shared" si="4"/>
        <v>0</v>
      </c>
      <c r="N43" s="67"/>
      <c r="O43" s="67"/>
    </row>
    <row r="44" spans="1:15" ht="13.5">
      <c r="A44" s="65"/>
      <c r="B44" s="65" t="s">
        <v>199</v>
      </c>
      <c r="C44" s="66" t="s">
        <v>106</v>
      </c>
      <c r="D44" s="70">
        <f t="shared" si="0"/>
        <v>290000</v>
      </c>
      <c r="E44" s="67">
        <f t="shared" si="1"/>
        <v>290000</v>
      </c>
      <c r="F44" s="70">
        <f aca="true" t="shared" si="18" ref="F44:O44">SUM(F45)</f>
        <v>266400</v>
      </c>
      <c r="G44" s="70">
        <f t="shared" si="18"/>
        <v>22700</v>
      </c>
      <c r="H44" s="70">
        <f t="shared" si="18"/>
        <v>0</v>
      </c>
      <c r="I44" s="70">
        <f t="shared" si="18"/>
        <v>900</v>
      </c>
      <c r="J44" s="70">
        <f t="shared" si="18"/>
        <v>0</v>
      </c>
      <c r="K44" s="70">
        <f t="shared" si="18"/>
        <v>0</v>
      </c>
      <c r="L44" s="70">
        <f t="shared" si="18"/>
        <v>0</v>
      </c>
      <c r="M44" s="67">
        <f t="shared" si="4"/>
        <v>0</v>
      </c>
      <c r="N44" s="70">
        <f t="shared" si="18"/>
        <v>0</v>
      </c>
      <c r="O44" s="70">
        <f t="shared" si="18"/>
        <v>0</v>
      </c>
    </row>
    <row r="45" spans="1:15" ht="15.75" customHeight="1" hidden="1">
      <c r="A45" s="76"/>
      <c r="B45" s="76"/>
      <c r="C45" s="77" t="s">
        <v>200</v>
      </c>
      <c r="D45" s="70">
        <f t="shared" si="0"/>
        <v>290000</v>
      </c>
      <c r="E45" s="67">
        <f t="shared" si="1"/>
        <v>290000</v>
      </c>
      <c r="F45" s="67">
        <f>SUM(F46+F47)</f>
        <v>266400</v>
      </c>
      <c r="G45" s="67">
        <f aca="true" t="shared" si="19" ref="G45:O45">SUM(G46+G47)</f>
        <v>22700</v>
      </c>
      <c r="H45" s="67">
        <f t="shared" si="19"/>
        <v>0</v>
      </c>
      <c r="I45" s="67">
        <f t="shared" si="19"/>
        <v>900</v>
      </c>
      <c r="J45" s="67">
        <f t="shared" si="19"/>
        <v>0</v>
      </c>
      <c r="K45" s="67">
        <f t="shared" si="19"/>
        <v>0</v>
      </c>
      <c r="L45" s="67">
        <f t="shared" si="19"/>
        <v>0</v>
      </c>
      <c r="M45" s="67">
        <f t="shared" si="4"/>
        <v>0</v>
      </c>
      <c r="N45" s="67">
        <f t="shared" si="19"/>
        <v>0</v>
      </c>
      <c r="O45" s="67">
        <f t="shared" si="19"/>
        <v>0</v>
      </c>
    </row>
    <row r="46" spans="1:15" ht="12.75" hidden="1">
      <c r="A46" s="76"/>
      <c r="B46" s="76"/>
      <c r="C46" s="77" t="s">
        <v>190</v>
      </c>
      <c r="D46" s="70">
        <f t="shared" si="0"/>
        <v>290000</v>
      </c>
      <c r="E46" s="67">
        <f t="shared" si="1"/>
        <v>290000</v>
      </c>
      <c r="F46" s="67">
        <v>266400</v>
      </c>
      <c r="G46" s="67">
        <v>22700</v>
      </c>
      <c r="H46" s="67"/>
      <c r="I46" s="67">
        <v>900</v>
      </c>
      <c r="J46" s="67"/>
      <c r="K46" s="67"/>
      <c r="L46" s="67"/>
      <c r="M46" s="67">
        <f t="shared" si="4"/>
        <v>0</v>
      </c>
      <c r="N46" s="67"/>
      <c r="O46" s="67"/>
    </row>
    <row r="47" spans="1:15" ht="12.75" hidden="1">
      <c r="A47" s="76"/>
      <c r="B47" s="76"/>
      <c r="C47" s="77" t="s">
        <v>201</v>
      </c>
      <c r="D47" s="70">
        <f t="shared" si="0"/>
        <v>0</v>
      </c>
      <c r="E47" s="67">
        <f t="shared" si="1"/>
        <v>0</v>
      </c>
      <c r="F47" s="67"/>
      <c r="G47" s="67"/>
      <c r="H47" s="67"/>
      <c r="I47" s="67"/>
      <c r="J47" s="67"/>
      <c r="K47" s="67"/>
      <c r="L47" s="67"/>
      <c r="M47" s="67">
        <f t="shared" si="4"/>
        <v>0</v>
      </c>
      <c r="N47" s="67"/>
      <c r="O47" s="67"/>
    </row>
    <row r="48" spans="1:15" ht="13.5">
      <c r="A48" s="65"/>
      <c r="B48" s="65" t="s">
        <v>202</v>
      </c>
      <c r="C48" s="66" t="s">
        <v>163</v>
      </c>
      <c r="D48" s="70">
        <f t="shared" si="0"/>
        <v>1000</v>
      </c>
      <c r="E48" s="67">
        <f t="shared" si="1"/>
        <v>1000</v>
      </c>
      <c r="F48" s="67">
        <f>SUM(F49)</f>
        <v>0</v>
      </c>
      <c r="G48" s="67">
        <f aca="true" t="shared" si="20" ref="G48:L48">SUM(G49)</f>
        <v>1000</v>
      </c>
      <c r="H48" s="67">
        <f t="shared" si="20"/>
        <v>0</v>
      </c>
      <c r="I48" s="67">
        <f t="shared" si="20"/>
        <v>0</v>
      </c>
      <c r="J48" s="67">
        <f t="shared" si="20"/>
        <v>0</v>
      </c>
      <c r="K48" s="67">
        <f t="shared" si="20"/>
        <v>0</v>
      </c>
      <c r="L48" s="67">
        <f t="shared" si="20"/>
        <v>0</v>
      </c>
      <c r="M48" s="67">
        <f t="shared" si="4"/>
        <v>0</v>
      </c>
      <c r="N48" s="67">
        <f>SUM(N49)</f>
        <v>0</v>
      </c>
      <c r="O48" s="67">
        <f>SUM(O49)</f>
        <v>0</v>
      </c>
    </row>
    <row r="49" spans="1:15" ht="12.75" hidden="1">
      <c r="A49" s="76"/>
      <c r="B49" s="76"/>
      <c r="C49" s="77" t="s">
        <v>168</v>
      </c>
      <c r="D49" s="70">
        <f t="shared" si="0"/>
        <v>1000</v>
      </c>
      <c r="E49" s="67">
        <f t="shared" si="1"/>
        <v>1000</v>
      </c>
      <c r="F49" s="67"/>
      <c r="G49" s="67">
        <v>1000</v>
      </c>
      <c r="H49" s="67"/>
      <c r="I49" s="67"/>
      <c r="J49" s="67"/>
      <c r="K49" s="67"/>
      <c r="L49" s="67"/>
      <c r="M49" s="67">
        <f t="shared" si="4"/>
        <v>0</v>
      </c>
      <c r="N49" s="67"/>
      <c r="O49" s="67"/>
    </row>
    <row r="50" spans="1:15" ht="12.75">
      <c r="A50" s="59">
        <v>750</v>
      </c>
      <c r="B50" s="59"/>
      <c r="C50" s="60" t="s">
        <v>203</v>
      </c>
      <c r="D50" s="61">
        <f t="shared" si="0"/>
        <v>7592271</v>
      </c>
      <c r="E50" s="62">
        <f t="shared" si="1"/>
        <v>7592271</v>
      </c>
      <c r="F50" s="62">
        <f>SUM(F51+F55+F57+F64+F66+F68)</f>
        <v>4957777</v>
      </c>
      <c r="G50" s="62">
        <f aca="true" t="shared" si="21" ref="G50:L50">SUM(G51+G55+G57+G64+G66+G68)</f>
        <v>2299977</v>
      </c>
      <c r="H50" s="62">
        <f t="shared" si="21"/>
        <v>2640</v>
      </c>
      <c r="I50" s="62">
        <f t="shared" si="21"/>
        <v>331877</v>
      </c>
      <c r="J50" s="62">
        <f t="shared" si="21"/>
        <v>0</v>
      </c>
      <c r="K50" s="62">
        <f t="shared" si="21"/>
        <v>0</v>
      </c>
      <c r="L50" s="62">
        <f t="shared" si="21"/>
        <v>0</v>
      </c>
      <c r="M50" s="62">
        <f t="shared" si="4"/>
        <v>0</v>
      </c>
      <c r="N50" s="62">
        <f>SUM(N51+N55+N57+N64+N66+N68)</f>
        <v>0</v>
      </c>
      <c r="O50" s="62">
        <f>SUM(O51+O55+O57+O64+O66+O68)</f>
        <v>0</v>
      </c>
    </row>
    <row r="51" spans="1:15" ht="13.5">
      <c r="A51" s="65"/>
      <c r="B51" s="65">
        <v>75011</v>
      </c>
      <c r="C51" s="66" t="s">
        <v>108</v>
      </c>
      <c r="D51" s="70">
        <f t="shared" si="0"/>
        <v>993788</v>
      </c>
      <c r="E51" s="67">
        <f t="shared" si="1"/>
        <v>993788</v>
      </c>
      <c r="F51" s="67">
        <f>SUM(F52)</f>
        <v>969503</v>
      </c>
      <c r="G51" s="67">
        <f aca="true" t="shared" si="22" ref="G51:L51">SUM(G52)</f>
        <v>24285</v>
      </c>
      <c r="H51" s="67">
        <f t="shared" si="22"/>
        <v>0</v>
      </c>
      <c r="I51" s="67">
        <f t="shared" si="22"/>
        <v>0</v>
      </c>
      <c r="J51" s="67">
        <f t="shared" si="22"/>
        <v>0</v>
      </c>
      <c r="K51" s="67">
        <f t="shared" si="22"/>
        <v>0</v>
      </c>
      <c r="L51" s="67">
        <f t="shared" si="22"/>
        <v>0</v>
      </c>
      <c r="M51" s="67">
        <f t="shared" si="4"/>
        <v>0</v>
      </c>
      <c r="N51" s="67">
        <f>SUM(N52)</f>
        <v>0</v>
      </c>
      <c r="O51" s="67">
        <f>SUM(O52)</f>
        <v>0</v>
      </c>
    </row>
    <row r="52" spans="1:15" ht="12.75" hidden="1">
      <c r="A52" s="76"/>
      <c r="B52" s="76"/>
      <c r="C52" s="77" t="s">
        <v>168</v>
      </c>
      <c r="D52" s="70">
        <f t="shared" si="0"/>
        <v>993788</v>
      </c>
      <c r="E52" s="67">
        <f t="shared" si="1"/>
        <v>993788</v>
      </c>
      <c r="F52" s="67">
        <f>SUM(F53+F54)</f>
        <v>969503</v>
      </c>
      <c r="G52" s="67">
        <f aca="true" t="shared" si="23" ref="G52:L52">SUM(G53+G54)</f>
        <v>24285</v>
      </c>
      <c r="H52" s="67">
        <f t="shared" si="23"/>
        <v>0</v>
      </c>
      <c r="I52" s="67">
        <f t="shared" si="23"/>
        <v>0</v>
      </c>
      <c r="J52" s="67">
        <f t="shared" si="23"/>
        <v>0</v>
      </c>
      <c r="K52" s="67">
        <f t="shared" si="23"/>
        <v>0</v>
      </c>
      <c r="L52" s="67">
        <f t="shared" si="23"/>
        <v>0</v>
      </c>
      <c r="M52" s="67">
        <f t="shared" si="4"/>
        <v>0</v>
      </c>
      <c r="N52" s="67">
        <f>SUM(N53+N54)</f>
        <v>0</v>
      </c>
      <c r="O52" s="67">
        <f>SUM(O53+O54)</f>
        <v>0</v>
      </c>
    </row>
    <row r="53" spans="1:15" ht="12.75" hidden="1">
      <c r="A53" s="76"/>
      <c r="B53" s="76"/>
      <c r="C53" s="77" t="s">
        <v>190</v>
      </c>
      <c r="D53" s="70">
        <f t="shared" si="0"/>
        <v>159700</v>
      </c>
      <c r="E53" s="67">
        <f t="shared" si="1"/>
        <v>159700</v>
      </c>
      <c r="F53" s="67">
        <v>156236</v>
      </c>
      <c r="G53" s="67">
        <v>3464</v>
      </c>
      <c r="H53" s="67"/>
      <c r="I53" s="67"/>
      <c r="J53" s="67"/>
      <c r="K53" s="67"/>
      <c r="L53" s="67"/>
      <c r="M53" s="67">
        <f t="shared" si="4"/>
        <v>0</v>
      </c>
      <c r="N53" s="67"/>
      <c r="O53" s="67"/>
    </row>
    <row r="54" spans="1:15" ht="12.75" hidden="1">
      <c r="A54" s="76"/>
      <c r="B54" s="76"/>
      <c r="C54" s="77" t="s">
        <v>201</v>
      </c>
      <c r="D54" s="70">
        <f t="shared" si="0"/>
        <v>834088</v>
      </c>
      <c r="E54" s="67">
        <f t="shared" si="1"/>
        <v>834088</v>
      </c>
      <c r="F54" s="67">
        <v>813267</v>
      </c>
      <c r="G54" s="67">
        <v>20821</v>
      </c>
      <c r="H54" s="67"/>
      <c r="I54" s="67"/>
      <c r="J54" s="67"/>
      <c r="K54" s="67"/>
      <c r="L54" s="67"/>
      <c r="M54" s="67">
        <f t="shared" si="4"/>
        <v>0</v>
      </c>
      <c r="N54" s="67"/>
      <c r="O54" s="67"/>
    </row>
    <row r="55" spans="1:15" ht="13.5">
      <c r="A55" s="65"/>
      <c r="B55" s="65">
        <v>75019</v>
      </c>
      <c r="C55" s="66" t="s">
        <v>204</v>
      </c>
      <c r="D55" s="70">
        <f t="shared" si="0"/>
        <v>271168</v>
      </c>
      <c r="E55" s="67">
        <f t="shared" si="1"/>
        <v>271168</v>
      </c>
      <c r="F55" s="67">
        <f>SUM(F56)</f>
        <v>0</v>
      </c>
      <c r="G55" s="67">
        <f aca="true" t="shared" si="24" ref="G55:L55">SUM(G56)</f>
        <v>11600</v>
      </c>
      <c r="H55" s="67">
        <f t="shared" si="24"/>
        <v>0</v>
      </c>
      <c r="I55" s="67">
        <f t="shared" si="24"/>
        <v>259568</v>
      </c>
      <c r="J55" s="67">
        <f t="shared" si="24"/>
        <v>0</v>
      </c>
      <c r="K55" s="67">
        <f t="shared" si="24"/>
        <v>0</v>
      </c>
      <c r="L55" s="67">
        <f t="shared" si="24"/>
        <v>0</v>
      </c>
      <c r="M55" s="67">
        <f t="shared" si="4"/>
        <v>0</v>
      </c>
      <c r="N55" s="67">
        <f>SUM(N56)</f>
        <v>0</v>
      </c>
      <c r="O55" s="67">
        <f>SUM(O56)</f>
        <v>0</v>
      </c>
    </row>
    <row r="56" spans="1:15" ht="12.75" hidden="1">
      <c r="A56" s="76"/>
      <c r="B56" s="76"/>
      <c r="C56" s="77" t="s">
        <v>168</v>
      </c>
      <c r="D56" s="70">
        <f t="shared" si="0"/>
        <v>271168</v>
      </c>
      <c r="E56" s="67">
        <f t="shared" si="1"/>
        <v>271168</v>
      </c>
      <c r="F56" s="67"/>
      <c r="G56" s="67">
        <v>11600</v>
      </c>
      <c r="H56" s="67"/>
      <c r="I56" s="67">
        <v>259568</v>
      </c>
      <c r="J56" s="67"/>
      <c r="K56" s="67"/>
      <c r="L56" s="67"/>
      <c r="M56" s="67">
        <f t="shared" si="4"/>
        <v>0</v>
      </c>
      <c r="N56" s="67"/>
      <c r="O56" s="67"/>
    </row>
    <row r="57" spans="1:15" ht="13.5">
      <c r="A57" s="65"/>
      <c r="B57" s="65">
        <v>75020</v>
      </c>
      <c r="C57" s="66" t="s">
        <v>109</v>
      </c>
      <c r="D57" s="70">
        <f t="shared" si="0"/>
        <v>6237675</v>
      </c>
      <c r="E57" s="67">
        <f t="shared" si="1"/>
        <v>6237675</v>
      </c>
      <c r="F57" s="67">
        <f>SUM(F58)</f>
        <v>3968774</v>
      </c>
      <c r="G57" s="67">
        <f aca="true" t="shared" si="25" ref="G57:L57">SUM(G58)</f>
        <v>2196592</v>
      </c>
      <c r="H57" s="67">
        <f t="shared" si="25"/>
        <v>0</v>
      </c>
      <c r="I57" s="67">
        <f t="shared" si="25"/>
        <v>72309</v>
      </c>
      <c r="J57" s="67">
        <f t="shared" si="25"/>
        <v>0</v>
      </c>
      <c r="K57" s="67">
        <f t="shared" si="25"/>
        <v>0</v>
      </c>
      <c r="L57" s="67">
        <f t="shared" si="25"/>
        <v>0</v>
      </c>
      <c r="M57" s="67">
        <f t="shared" si="4"/>
        <v>0</v>
      </c>
      <c r="N57" s="67">
        <f>SUM(N58)</f>
        <v>0</v>
      </c>
      <c r="O57" s="67">
        <f>SUM(O58)</f>
        <v>0</v>
      </c>
    </row>
    <row r="58" spans="1:15" ht="12.75" hidden="1">
      <c r="A58" s="76"/>
      <c r="B58" s="76"/>
      <c r="C58" s="77" t="s">
        <v>168</v>
      </c>
      <c r="D58" s="70">
        <f t="shared" si="0"/>
        <v>6237675</v>
      </c>
      <c r="E58" s="67">
        <f t="shared" si="1"/>
        <v>6237675</v>
      </c>
      <c r="F58" s="67">
        <f>SUM(F59:F63)</f>
        <v>3968774</v>
      </c>
      <c r="G58" s="67">
        <f aca="true" t="shared" si="26" ref="G58:L58">SUM(G59:G63)</f>
        <v>2196592</v>
      </c>
      <c r="H58" s="67">
        <f t="shared" si="26"/>
        <v>0</v>
      </c>
      <c r="I58" s="67">
        <f t="shared" si="26"/>
        <v>72309</v>
      </c>
      <c r="J58" s="67">
        <f t="shared" si="26"/>
        <v>0</v>
      </c>
      <c r="K58" s="67">
        <f t="shared" si="26"/>
        <v>0</v>
      </c>
      <c r="L58" s="67">
        <f t="shared" si="26"/>
        <v>0</v>
      </c>
      <c r="M58" s="67">
        <f t="shared" si="4"/>
        <v>0</v>
      </c>
      <c r="N58" s="67"/>
      <c r="O58" s="67"/>
    </row>
    <row r="59" spans="1:15" ht="12.75" hidden="1">
      <c r="A59" s="76"/>
      <c r="B59" s="76"/>
      <c r="C59" s="77" t="s">
        <v>322</v>
      </c>
      <c r="D59" s="70">
        <f t="shared" si="0"/>
        <v>5597191</v>
      </c>
      <c r="E59" s="67">
        <f t="shared" si="1"/>
        <v>5597191</v>
      </c>
      <c r="F59" s="67">
        <v>3968774</v>
      </c>
      <c r="G59" s="67">
        <v>1556108</v>
      </c>
      <c r="H59" s="67"/>
      <c r="I59" s="67">
        <v>72309</v>
      </c>
      <c r="J59" s="67"/>
      <c r="K59" s="67"/>
      <c r="L59" s="67"/>
      <c r="M59" s="67"/>
      <c r="N59" s="67"/>
      <c r="O59" s="67"/>
    </row>
    <row r="60" spans="1:15" ht="12.75" hidden="1">
      <c r="A60" s="76"/>
      <c r="B60" s="76"/>
      <c r="C60" s="77" t="s">
        <v>323</v>
      </c>
      <c r="D60" s="70">
        <f t="shared" si="0"/>
        <v>629184</v>
      </c>
      <c r="E60" s="67">
        <f t="shared" si="1"/>
        <v>629184</v>
      </c>
      <c r="F60" s="67"/>
      <c r="G60" s="67">
        <v>629184</v>
      </c>
      <c r="H60" s="67"/>
      <c r="I60" s="67"/>
      <c r="J60" s="67"/>
      <c r="K60" s="67"/>
      <c r="L60" s="67"/>
      <c r="M60" s="67"/>
      <c r="N60" s="67"/>
      <c r="O60" s="67"/>
    </row>
    <row r="61" spans="1:15" ht="12.75" hidden="1">
      <c r="A61" s="76"/>
      <c r="B61" s="76"/>
      <c r="C61" s="77" t="s">
        <v>324</v>
      </c>
      <c r="D61" s="70">
        <f t="shared" si="0"/>
        <v>0</v>
      </c>
      <c r="E61" s="67">
        <f t="shared" si="1"/>
        <v>0</v>
      </c>
      <c r="F61" s="67"/>
      <c r="G61" s="67">
        <v>0</v>
      </c>
      <c r="H61" s="67"/>
      <c r="I61" s="67"/>
      <c r="J61" s="67"/>
      <c r="K61" s="67"/>
      <c r="L61" s="67"/>
      <c r="M61" s="67"/>
      <c r="N61" s="67"/>
      <c r="O61" s="67"/>
    </row>
    <row r="62" spans="1:15" ht="12.75" hidden="1">
      <c r="A62" s="76"/>
      <c r="B62" s="76"/>
      <c r="C62" s="77" t="s">
        <v>325</v>
      </c>
      <c r="D62" s="70">
        <f t="shared" si="0"/>
        <v>3500</v>
      </c>
      <c r="E62" s="67">
        <f t="shared" si="1"/>
        <v>3500</v>
      </c>
      <c r="F62" s="67"/>
      <c r="G62" s="67">
        <v>3500</v>
      </c>
      <c r="H62" s="67"/>
      <c r="I62" s="67"/>
      <c r="J62" s="67"/>
      <c r="K62" s="67"/>
      <c r="L62" s="67"/>
      <c r="M62" s="67"/>
      <c r="N62" s="67"/>
      <c r="O62" s="67"/>
    </row>
    <row r="63" spans="1:15" ht="12.75" hidden="1">
      <c r="A63" s="76"/>
      <c r="B63" s="76"/>
      <c r="C63" s="77" t="s">
        <v>326</v>
      </c>
      <c r="D63" s="70">
        <f t="shared" si="0"/>
        <v>7800</v>
      </c>
      <c r="E63" s="67">
        <f t="shared" si="1"/>
        <v>7800</v>
      </c>
      <c r="F63" s="67"/>
      <c r="G63" s="67">
        <v>7800</v>
      </c>
      <c r="H63" s="67"/>
      <c r="I63" s="67"/>
      <c r="J63" s="67"/>
      <c r="K63" s="67"/>
      <c r="L63" s="67"/>
      <c r="M63" s="67"/>
      <c r="N63" s="67"/>
      <c r="O63" s="67"/>
    </row>
    <row r="64" spans="1:15" ht="13.5">
      <c r="A64" s="65"/>
      <c r="B64" s="65">
        <v>75045</v>
      </c>
      <c r="C64" s="82" t="s">
        <v>205</v>
      </c>
      <c r="D64" s="70">
        <f t="shared" si="0"/>
        <v>27000</v>
      </c>
      <c r="E64" s="67">
        <f t="shared" si="1"/>
        <v>27000</v>
      </c>
      <c r="F64" s="67">
        <f>SUM(F65)</f>
        <v>19500</v>
      </c>
      <c r="G64" s="67">
        <f aca="true" t="shared" si="27" ref="G64:L64">SUM(G65)</f>
        <v>7500</v>
      </c>
      <c r="H64" s="67">
        <f t="shared" si="27"/>
        <v>0</v>
      </c>
      <c r="I64" s="67">
        <f t="shared" si="27"/>
        <v>0</v>
      </c>
      <c r="J64" s="67">
        <f t="shared" si="27"/>
        <v>0</v>
      </c>
      <c r="K64" s="67">
        <f t="shared" si="27"/>
        <v>0</v>
      </c>
      <c r="L64" s="67">
        <f t="shared" si="27"/>
        <v>0</v>
      </c>
      <c r="M64" s="67">
        <f t="shared" si="4"/>
        <v>0</v>
      </c>
      <c r="N64" s="67">
        <f>SUM(N65)</f>
        <v>0</v>
      </c>
      <c r="O64" s="67">
        <f>SUM(O65)</f>
        <v>0</v>
      </c>
    </row>
    <row r="65" spans="1:15" ht="12.75" hidden="1">
      <c r="A65" s="76"/>
      <c r="B65" s="76"/>
      <c r="C65" s="77" t="s">
        <v>168</v>
      </c>
      <c r="D65" s="70">
        <f t="shared" si="0"/>
        <v>27000</v>
      </c>
      <c r="E65" s="67">
        <f t="shared" si="1"/>
        <v>27000</v>
      </c>
      <c r="F65" s="67">
        <v>19500</v>
      </c>
      <c r="G65" s="67">
        <v>7500</v>
      </c>
      <c r="H65" s="67"/>
      <c r="I65" s="67"/>
      <c r="J65" s="67"/>
      <c r="K65" s="67"/>
      <c r="L65" s="67"/>
      <c r="M65" s="67">
        <f t="shared" si="4"/>
        <v>0</v>
      </c>
      <c r="N65" s="67"/>
      <c r="O65" s="67"/>
    </row>
    <row r="66" spans="1:15" ht="13.5">
      <c r="A66" s="65"/>
      <c r="B66" s="65">
        <v>75075</v>
      </c>
      <c r="C66" s="66" t="s">
        <v>206</v>
      </c>
      <c r="D66" s="70">
        <f t="shared" si="0"/>
        <v>45000</v>
      </c>
      <c r="E66" s="67">
        <f t="shared" si="1"/>
        <v>45000</v>
      </c>
      <c r="F66" s="67">
        <f aca="true" t="shared" si="28" ref="F66:L66">SUM(F67)</f>
        <v>0</v>
      </c>
      <c r="G66" s="67">
        <f t="shared" si="28"/>
        <v>45000</v>
      </c>
      <c r="H66" s="67">
        <f t="shared" si="28"/>
        <v>0</v>
      </c>
      <c r="I66" s="67">
        <f t="shared" si="28"/>
        <v>0</v>
      </c>
      <c r="J66" s="67">
        <f t="shared" si="28"/>
        <v>0</v>
      </c>
      <c r="K66" s="67">
        <f t="shared" si="28"/>
        <v>0</v>
      </c>
      <c r="L66" s="67">
        <f t="shared" si="28"/>
        <v>0</v>
      </c>
      <c r="M66" s="67">
        <f t="shared" si="4"/>
        <v>0</v>
      </c>
      <c r="N66" s="67">
        <f>SUM(N67)</f>
        <v>0</v>
      </c>
      <c r="O66" s="67">
        <f>SUM(O67)</f>
        <v>0</v>
      </c>
    </row>
    <row r="67" spans="1:15" ht="12.75" hidden="1">
      <c r="A67" s="76"/>
      <c r="B67" s="76"/>
      <c r="C67" s="77" t="s">
        <v>168</v>
      </c>
      <c r="D67" s="70">
        <f t="shared" si="0"/>
        <v>45000</v>
      </c>
      <c r="E67" s="67">
        <f t="shared" si="1"/>
        <v>45000</v>
      </c>
      <c r="F67" s="67"/>
      <c r="G67" s="67">
        <v>45000</v>
      </c>
      <c r="H67" s="67"/>
      <c r="I67" s="67"/>
      <c r="J67" s="67"/>
      <c r="K67" s="67"/>
      <c r="L67" s="67"/>
      <c r="M67" s="67">
        <f t="shared" si="4"/>
        <v>0</v>
      </c>
      <c r="N67" s="67"/>
      <c r="O67" s="67"/>
    </row>
    <row r="68" spans="1:15" ht="13.5">
      <c r="A68" s="65"/>
      <c r="B68" s="65">
        <v>75095</v>
      </c>
      <c r="C68" s="66" t="s">
        <v>163</v>
      </c>
      <c r="D68" s="70">
        <f t="shared" si="0"/>
        <v>17640</v>
      </c>
      <c r="E68" s="67">
        <f t="shared" si="1"/>
        <v>17640</v>
      </c>
      <c r="F68" s="67">
        <f>SUM(F69)</f>
        <v>0</v>
      </c>
      <c r="G68" s="67">
        <f aca="true" t="shared" si="29" ref="G68:L68">SUM(G69)</f>
        <v>15000</v>
      </c>
      <c r="H68" s="67">
        <f t="shared" si="29"/>
        <v>2640</v>
      </c>
      <c r="I68" s="67">
        <f t="shared" si="29"/>
        <v>0</v>
      </c>
      <c r="J68" s="67">
        <f t="shared" si="29"/>
        <v>0</v>
      </c>
      <c r="K68" s="67">
        <f t="shared" si="29"/>
        <v>0</v>
      </c>
      <c r="L68" s="67">
        <f t="shared" si="29"/>
        <v>0</v>
      </c>
      <c r="M68" s="67">
        <f t="shared" si="4"/>
        <v>0</v>
      </c>
      <c r="N68" s="67">
        <f>SUM(N69)</f>
        <v>0</v>
      </c>
      <c r="O68" s="67">
        <f>SUM(O69)</f>
        <v>0</v>
      </c>
    </row>
    <row r="69" spans="1:15" ht="12.75" hidden="1">
      <c r="A69" s="76"/>
      <c r="B69" s="76"/>
      <c r="C69" s="77" t="s">
        <v>168</v>
      </c>
      <c r="D69" s="70">
        <f t="shared" si="0"/>
        <v>17640</v>
      </c>
      <c r="E69" s="67">
        <f t="shared" si="1"/>
        <v>17640</v>
      </c>
      <c r="F69" s="67"/>
      <c r="G69" s="67">
        <v>15000</v>
      </c>
      <c r="H69" s="67">
        <v>2640</v>
      </c>
      <c r="I69" s="67"/>
      <c r="J69" s="67"/>
      <c r="K69" s="67"/>
      <c r="L69" s="67"/>
      <c r="M69" s="67">
        <f t="shared" si="4"/>
        <v>0</v>
      </c>
      <c r="N69" s="67"/>
      <c r="O69" s="67"/>
    </row>
    <row r="70" spans="1:15" s="85" customFormat="1" ht="25.5">
      <c r="A70" s="83" t="s">
        <v>207</v>
      </c>
      <c r="B70" s="83"/>
      <c r="C70" s="84" t="s">
        <v>208</v>
      </c>
      <c r="D70" s="62">
        <f t="shared" si="0"/>
        <v>4544000</v>
      </c>
      <c r="E70" s="62">
        <f t="shared" si="1"/>
        <v>4544000</v>
      </c>
      <c r="F70" s="62">
        <f>SUM(F71)</f>
        <v>3818481</v>
      </c>
      <c r="G70" s="62">
        <f aca="true" t="shared" si="30" ref="G70:L72">SUM(G71)</f>
        <v>474012</v>
      </c>
      <c r="H70" s="62">
        <f t="shared" si="30"/>
        <v>0</v>
      </c>
      <c r="I70" s="62">
        <f t="shared" si="30"/>
        <v>251507</v>
      </c>
      <c r="J70" s="62">
        <f t="shared" si="30"/>
        <v>0</v>
      </c>
      <c r="K70" s="62">
        <f t="shared" si="30"/>
        <v>0</v>
      </c>
      <c r="L70" s="62">
        <f t="shared" si="30"/>
        <v>0</v>
      </c>
      <c r="M70" s="62">
        <f t="shared" si="4"/>
        <v>0</v>
      </c>
      <c r="N70" s="62">
        <f aca="true" t="shared" si="31" ref="N70:O72">SUM(N71)</f>
        <v>0</v>
      </c>
      <c r="O70" s="62">
        <f t="shared" si="31"/>
        <v>0</v>
      </c>
    </row>
    <row r="71" spans="1:15" ht="13.5">
      <c r="A71" s="65"/>
      <c r="B71" s="65" t="s">
        <v>209</v>
      </c>
      <c r="C71" s="66" t="s">
        <v>115</v>
      </c>
      <c r="D71" s="70">
        <f t="shared" si="0"/>
        <v>4544000</v>
      </c>
      <c r="E71" s="67">
        <f t="shared" si="1"/>
        <v>4544000</v>
      </c>
      <c r="F71" s="67">
        <f>SUM(F72)</f>
        <v>3818481</v>
      </c>
      <c r="G71" s="67">
        <f t="shared" si="30"/>
        <v>474012</v>
      </c>
      <c r="H71" s="67">
        <f t="shared" si="30"/>
        <v>0</v>
      </c>
      <c r="I71" s="67">
        <f t="shared" si="30"/>
        <v>251507</v>
      </c>
      <c r="J71" s="67">
        <f t="shared" si="30"/>
        <v>0</v>
      </c>
      <c r="K71" s="67">
        <f t="shared" si="30"/>
        <v>0</v>
      </c>
      <c r="L71" s="67">
        <f t="shared" si="30"/>
        <v>0</v>
      </c>
      <c r="M71" s="67">
        <f t="shared" si="4"/>
        <v>0</v>
      </c>
      <c r="N71" s="67">
        <f t="shared" si="31"/>
        <v>0</v>
      </c>
      <c r="O71" s="67">
        <f t="shared" si="31"/>
        <v>0</v>
      </c>
    </row>
    <row r="72" spans="1:15" ht="24" hidden="1">
      <c r="A72" s="76"/>
      <c r="B72" s="76"/>
      <c r="C72" s="77" t="s">
        <v>210</v>
      </c>
      <c r="D72" s="70">
        <f t="shared" si="0"/>
        <v>4544000</v>
      </c>
      <c r="E72" s="67">
        <f t="shared" si="1"/>
        <v>4544000</v>
      </c>
      <c r="F72" s="67">
        <f>SUM(F73)</f>
        <v>3818481</v>
      </c>
      <c r="G72" s="67">
        <f t="shared" si="30"/>
        <v>474012</v>
      </c>
      <c r="H72" s="67">
        <f t="shared" si="30"/>
        <v>0</v>
      </c>
      <c r="I72" s="67">
        <f t="shared" si="30"/>
        <v>251507</v>
      </c>
      <c r="J72" s="67">
        <f t="shared" si="30"/>
        <v>0</v>
      </c>
      <c r="K72" s="67">
        <f t="shared" si="30"/>
        <v>0</v>
      </c>
      <c r="L72" s="67">
        <f t="shared" si="30"/>
        <v>0</v>
      </c>
      <c r="M72" s="67">
        <f t="shared" si="4"/>
        <v>0</v>
      </c>
      <c r="N72" s="67">
        <f t="shared" si="31"/>
        <v>0</v>
      </c>
      <c r="O72" s="67">
        <f t="shared" si="31"/>
        <v>0</v>
      </c>
    </row>
    <row r="73" spans="1:15" ht="12.75" hidden="1">
      <c r="A73" s="76"/>
      <c r="B73" s="76"/>
      <c r="C73" s="77" t="s">
        <v>190</v>
      </c>
      <c r="D73" s="70">
        <f t="shared" si="0"/>
        <v>4544000</v>
      </c>
      <c r="E73" s="67">
        <f t="shared" si="1"/>
        <v>4544000</v>
      </c>
      <c r="F73" s="67">
        <v>3818481</v>
      </c>
      <c r="G73" s="67">
        <v>474012</v>
      </c>
      <c r="H73" s="67"/>
      <c r="I73" s="67">
        <v>251507</v>
      </c>
      <c r="J73" s="67"/>
      <c r="K73" s="67"/>
      <c r="L73" s="67"/>
      <c r="M73" s="67">
        <f t="shared" si="4"/>
        <v>0</v>
      </c>
      <c r="N73" s="67"/>
      <c r="O73" s="67"/>
    </row>
    <row r="74" spans="1:15" s="64" customFormat="1" ht="12.75">
      <c r="A74" s="59">
        <v>757</v>
      </c>
      <c r="B74" s="59"/>
      <c r="C74" s="60" t="s">
        <v>211</v>
      </c>
      <c r="D74" s="61">
        <f t="shared" si="0"/>
        <v>3289139</v>
      </c>
      <c r="E74" s="62">
        <f t="shared" si="1"/>
        <v>3289139</v>
      </c>
      <c r="F74" s="61">
        <f aca="true" t="shared" si="32" ref="F74:O74">SUM(F75+F77)</f>
        <v>0</v>
      </c>
      <c r="G74" s="61">
        <f t="shared" si="32"/>
        <v>0</v>
      </c>
      <c r="H74" s="61">
        <f t="shared" si="32"/>
        <v>0</v>
      </c>
      <c r="I74" s="61">
        <f t="shared" si="32"/>
        <v>0</v>
      </c>
      <c r="J74" s="61">
        <f t="shared" si="32"/>
        <v>0</v>
      </c>
      <c r="K74" s="61">
        <f t="shared" si="32"/>
        <v>1008593</v>
      </c>
      <c r="L74" s="61">
        <f t="shared" si="32"/>
        <v>2280546</v>
      </c>
      <c r="M74" s="62">
        <f t="shared" si="4"/>
        <v>0</v>
      </c>
      <c r="N74" s="61">
        <f t="shared" si="32"/>
        <v>0</v>
      </c>
      <c r="O74" s="61">
        <f t="shared" si="32"/>
        <v>0</v>
      </c>
    </row>
    <row r="75" spans="1:15" ht="27">
      <c r="A75" s="65"/>
      <c r="B75" s="65">
        <v>75702</v>
      </c>
      <c r="C75" s="66" t="s">
        <v>212</v>
      </c>
      <c r="D75" s="86">
        <f t="shared" si="0"/>
        <v>2280546</v>
      </c>
      <c r="E75" s="86">
        <f t="shared" si="1"/>
        <v>2280546</v>
      </c>
      <c r="F75" s="86">
        <f aca="true" t="shared" si="33" ref="F75:K75">SUM(F76)</f>
        <v>0</v>
      </c>
      <c r="G75" s="86">
        <f t="shared" si="33"/>
        <v>0</v>
      </c>
      <c r="H75" s="86">
        <f t="shared" si="33"/>
        <v>0</v>
      </c>
      <c r="I75" s="86">
        <f t="shared" si="33"/>
        <v>0</v>
      </c>
      <c r="J75" s="86">
        <f t="shared" si="33"/>
        <v>0</v>
      </c>
      <c r="K75" s="86">
        <f t="shared" si="33"/>
        <v>0</v>
      </c>
      <c r="L75" s="86">
        <f>SUM(L76)</f>
        <v>2280546</v>
      </c>
      <c r="M75" s="86">
        <f t="shared" si="4"/>
        <v>0</v>
      </c>
      <c r="N75" s="86">
        <f>SUM(N76)</f>
        <v>0</v>
      </c>
      <c r="O75" s="86">
        <f>SUM(O76)</f>
        <v>0</v>
      </c>
    </row>
    <row r="76" spans="1:15" ht="12.75" hidden="1">
      <c r="A76" s="76"/>
      <c r="B76" s="76"/>
      <c r="C76" s="77" t="s">
        <v>168</v>
      </c>
      <c r="D76" s="70">
        <f t="shared" si="0"/>
        <v>2280546</v>
      </c>
      <c r="E76" s="67">
        <f t="shared" si="1"/>
        <v>2280546</v>
      </c>
      <c r="F76" s="67"/>
      <c r="G76" s="67"/>
      <c r="H76" s="67"/>
      <c r="I76" s="67"/>
      <c r="J76" s="67"/>
      <c r="K76" s="67"/>
      <c r="L76" s="67">
        <v>2280546</v>
      </c>
      <c r="M76" s="67">
        <f t="shared" si="4"/>
        <v>0</v>
      </c>
      <c r="N76" s="67"/>
      <c r="O76" s="67"/>
    </row>
    <row r="77" spans="1:15" s="43" customFormat="1" ht="40.5">
      <c r="A77" s="87"/>
      <c r="B77" s="87" t="s">
        <v>213</v>
      </c>
      <c r="C77" s="88" t="s">
        <v>214</v>
      </c>
      <c r="D77" s="67">
        <f t="shared" si="0"/>
        <v>1008593</v>
      </c>
      <c r="E77" s="67">
        <f t="shared" si="1"/>
        <v>1008593</v>
      </c>
      <c r="F77" s="67">
        <f aca="true" t="shared" si="34" ref="F77:L77">SUM(F78)</f>
        <v>0</v>
      </c>
      <c r="G77" s="67">
        <f t="shared" si="34"/>
        <v>0</v>
      </c>
      <c r="H77" s="67">
        <f t="shared" si="34"/>
        <v>0</v>
      </c>
      <c r="I77" s="67">
        <f t="shared" si="34"/>
        <v>0</v>
      </c>
      <c r="J77" s="67">
        <f t="shared" si="34"/>
        <v>0</v>
      </c>
      <c r="K77" s="67">
        <f t="shared" si="34"/>
        <v>1008593</v>
      </c>
      <c r="L77" s="67">
        <f t="shared" si="34"/>
        <v>0</v>
      </c>
      <c r="M77" s="67">
        <f t="shared" si="4"/>
        <v>0</v>
      </c>
      <c r="N77" s="67">
        <f>SUM(N78)</f>
        <v>0</v>
      </c>
      <c r="O77" s="67">
        <f>SUM(O78)</f>
        <v>0</v>
      </c>
    </row>
    <row r="78" spans="1:15" ht="12.75" hidden="1">
      <c r="A78" s="76"/>
      <c r="B78" s="76"/>
      <c r="C78" s="77" t="s">
        <v>168</v>
      </c>
      <c r="D78" s="70">
        <f t="shared" si="0"/>
        <v>1008593</v>
      </c>
      <c r="E78" s="67">
        <f t="shared" si="1"/>
        <v>1008593</v>
      </c>
      <c r="F78" s="67"/>
      <c r="G78" s="67"/>
      <c r="H78" s="67"/>
      <c r="I78" s="67"/>
      <c r="J78" s="67"/>
      <c r="K78" s="67">
        <v>1008593</v>
      </c>
      <c r="L78" s="67"/>
      <c r="M78" s="67">
        <f t="shared" si="4"/>
        <v>0</v>
      </c>
      <c r="N78" s="67"/>
      <c r="O78" s="67"/>
    </row>
    <row r="79" spans="1:15" s="64" customFormat="1" ht="12.75">
      <c r="A79" s="59" t="s">
        <v>215</v>
      </c>
      <c r="B79" s="59"/>
      <c r="C79" s="60" t="s">
        <v>216</v>
      </c>
      <c r="D79" s="61">
        <f t="shared" si="0"/>
        <v>150597</v>
      </c>
      <c r="E79" s="62">
        <f t="shared" si="1"/>
        <v>150597</v>
      </c>
      <c r="F79" s="62">
        <f aca="true" t="shared" si="35" ref="F79:L79">SUM(F80)</f>
        <v>0</v>
      </c>
      <c r="G79" s="62">
        <f t="shared" si="35"/>
        <v>150597</v>
      </c>
      <c r="H79" s="62">
        <f t="shared" si="35"/>
        <v>0</v>
      </c>
      <c r="I79" s="62">
        <f t="shared" si="35"/>
        <v>0</v>
      </c>
      <c r="J79" s="62">
        <f t="shared" si="35"/>
        <v>0</v>
      </c>
      <c r="K79" s="62">
        <f t="shared" si="35"/>
        <v>0</v>
      </c>
      <c r="L79" s="62">
        <f t="shared" si="35"/>
        <v>0</v>
      </c>
      <c r="M79" s="62">
        <f>SUM(N79)</f>
        <v>0</v>
      </c>
      <c r="N79" s="62">
        <f>SUM(N80)</f>
        <v>0</v>
      </c>
      <c r="O79" s="62">
        <f>SUM(O80)</f>
        <v>0</v>
      </c>
    </row>
    <row r="80" spans="1:15" ht="13.5">
      <c r="A80" s="89"/>
      <c r="B80" s="89" t="s">
        <v>217</v>
      </c>
      <c r="C80" s="82" t="s">
        <v>218</v>
      </c>
      <c r="D80" s="70">
        <f t="shared" si="0"/>
        <v>150597</v>
      </c>
      <c r="E80" s="67">
        <f t="shared" si="1"/>
        <v>150597</v>
      </c>
      <c r="F80" s="67">
        <f>SUM(F81+F82)</f>
        <v>0</v>
      </c>
      <c r="G80" s="67">
        <f aca="true" t="shared" si="36" ref="G80:O80">SUM(G81+G82)</f>
        <v>150597</v>
      </c>
      <c r="H80" s="67">
        <f t="shared" si="36"/>
        <v>0</v>
      </c>
      <c r="I80" s="67">
        <f t="shared" si="36"/>
        <v>0</v>
      </c>
      <c r="J80" s="67">
        <f t="shared" si="36"/>
        <v>0</v>
      </c>
      <c r="K80" s="67">
        <f t="shared" si="36"/>
        <v>0</v>
      </c>
      <c r="L80" s="67">
        <f t="shared" si="36"/>
        <v>0</v>
      </c>
      <c r="M80" s="67">
        <f>SUM(N80)</f>
        <v>0</v>
      </c>
      <c r="N80" s="67">
        <f t="shared" si="36"/>
        <v>0</v>
      </c>
      <c r="O80" s="67">
        <f t="shared" si="36"/>
        <v>0</v>
      </c>
    </row>
    <row r="81" spans="1:15" ht="12.75" hidden="1">
      <c r="A81" s="90"/>
      <c r="B81" s="90"/>
      <c r="C81" s="91" t="s">
        <v>219</v>
      </c>
      <c r="D81" s="70">
        <f t="shared" si="0"/>
        <v>59588</v>
      </c>
      <c r="E81" s="67">
        <f t="shared" si="1"/>
        <v>59588</v>
      </c>
      <c r="F81" s="67"/>
      <c r="G81" s="67">
        <v>59588</v>
      </c>
      <c r="H81" s="67"/>
      <c r="I81" s="67"/>
      <c r="J81" s="67"/>
      <c r="K81" s="67"/>
      <c r="L81" s="67"/>
      <c r="M81" s="67">
        <f t="shared" si="4"/>
        <v>0</v>
      </c>
      <c r="N81" s="67"/>
      <c r="O81" s="67"/>
    </row>
    <row r="82" spans="1:15" s="43" customFormat="1" ht="24" hidden="1">
      <c r="A82" s="92"/>
      <c r="B82" s="92"/>
      <c r="C82" s="93" t="s">
        <v>220</v>
      </c>
      <c r="D82" s="67">
        <f t="shared" si="0"/>
        <v>91009</v>
      </c>
      <c r="E82" s="67">
        <f t="shared" si="1"/>
        <v>91009</v>
      </c>
      <c r="F82" s="67"/>
      <c r="G82" s="67">
        <v>91009</v>
      </c>
      <c r="H82" s="67"/>
      <c r="I82" s="67"/>
      <c r="J82" s="67"/>
      <c r="K82" s="67"/>
      <c r="L82" s="67"/>
      <c r="M82" s="67">
        <f aca="true" t="shared" si="37" ref="M82:M155">SUM(N82)</f>
        <v>0</v>
      </c>
      <c r="N82" s="67"/>
      <c r="O82" s="67"/>
    </row>
    <row r="83" spans="1:15" ht="12.75">
      <c r="A83" s="59" t="s">
        <v>221</v>
      </c>
      <c r="B83" s="59"/>
      <c r="C83" s="60" t="s">
        <v>222</v>
      </c>
      <c r="D83" s="61">
        <f t="shared" si="0"/>
        <v>17776091</v>
      </c>
      <c r="E83" s="62">
        <f t="shared" si="1"/>
        <v>17776091</v>
      </c>
      <c r="F83" s="62">
        <f>SUM(F84+F87+F90+F93+F98+F108+F110+F112+F114+F106)</f>
        <v>13910990</v>
      </c>
      <c r="G83" s="62">
        <f aca="true" t="shared" si="38" ref="G83:L83">SUM(G84+G87+G90+G93+G98+G108+G110+G112+G114+G106)</f>
        <v>1832040</v>
      </c>
      <c r="H83" s="62">
        <f t="shared" si="38"/>
        <v>1831141</v>
      </c>
      <c r="I83" s="62">
        <f t="shared" si="38"/>
        <v>201920</v>
      </c>
      <c r="J83" s="62">
        <f t="shared" si="38"/>
        <v>0</v>
      </c>
      <c r="K83" s="62">
        <f t="shared" si="38"/>
        <v>0</v>
      </c>
      <c r="L83" s="62">
        <f t="shared" si="38"/>
        <v>0</v>
      </c>
      <c r="M83" s="62">
        <f t="shared" si="37"/>
        <v>0</v>
      </c>
      <c r="N83" s="62">
        <f>SUM(N84+N87+N90+N93+N98+N108+N110+N112+N114)</f>
        <v>0</v>
      </c>
      <c r="O83" s="62">
        <f>SUM(O84+O87+O90+O93+O98+O108+O110+O112+O114)</f>
        <v>0</v>
      </c>
    </row>
    <row r="84" spans="1:15" ht="13.5">
      <c r="A84" s="65"/>
      <c r="B84" s="65" t="s">
        <v>223</v>
      </c>
      <c r="C84" s="66" t="s">
        <v>224</v>
      </c>
      <c r="D84" s="70">
        <f t="shared" si="0"/>
        <v>422556</v>
      </c>
      <c r="E84" s="67">
        <f t="shared" si="1"/>
        <v>422556</v>
      </c>
      <c r="F84" s="67">
        <f>SUM(F85+F86)</f>
        <v>93406</v>
      </c>
      <c r="G84" s="67">
        <f aca="true" t="shared" si="39" ref="G84:L84">SUM(G85+G86)</f>
        <v>20000</v>
      </c>
      <c r="H84" s="67">
        <f t="shared" si="39"/>
        <v>305123</v>
      </c>
      <c r="I84" s="67">
        <f t="shared" si="39"/>
        <v>4027</v>
      </c>
      <c r="J84" s="67">
        <f t="shared" si="39"/>
        <v>0</v>
      </c>
      <c r="K84" s="67">
        <f t="shared" si="39"/>
        <v>0</v>
      </c>
      <c r="L84" s="67">
        <f t="shared" si="39"/>
        <v>0</v>
      </c>
      <c r="M84" s="67">
        <f t="shared" si="37"/>
        <v>0</v>
      </c>
      <c r="N84" s="67">
        <f>SUM(N85+N86)</f>
        <v>0</v>
      </c>
      <c r="O84" s="67">
        <f>SUM(O85+O86)</f>
        <v>0</v>
      </c>
    </row>
    <row r="85" spans="1:15" ht="12.75" hidden="1">
      <c r="A85" s="76"/>
      <c r="B85" s="76"/>
      <c r="C85" s="77" t="s">
        <v>168</v>
      </c>
      <c r="D85" s="70">
        <f>SUM(M85+E85)</f>
        <v>305123</v>
      </c>
      <c r="E85" s="67">
        <f>SUM(F85:L85)</f>
        <v>305123</v>
      </c>
      <c r="F85" s="67"/>
      <c r="G85" s="67"/>
      <c r="H85" s="67">
        <v>305123</v>
      </c>
      <c r="I85" s="67"/>
      <c r="J85" s="67"/>
      <c r="K85" s="67"/>
      <c r="L85" s="67"/>
      <c r="M85" s="67">
        <f t="shared" si="37"/>
        <v>0</v>
      </c>
      <c r="N85" s="67"/>
      <c r="O85" s="67"/>
    </row>
    <row r="86" spans="1:15" ht="12.75" hidden="1">
      <c r="A86" s="76"/>
      <c r="B86" s="76"/>
      <c r="C86" s="77" t="s">
        <v>225</v>
      </c>
      <c r="D86" s="70">
        <f aca="true" t="shared" si="40" ref="D86:D160">SUM(M86+E86)</f>
        <v>117433</v>
      </c>
      <c r="E86" s="67">
        <f aca="true" t="shared" si="41" ref="E86:E160">SUM(F86:L86)</f>
        <v>117433</v>
      </c>
      <c r="F86" s="67">
        <v>93406</v>
      </c>
      <c r="G86" s="67">
        <v>20000</v>
      </c>
      <c r="H86" s="67"/>
      <c r="I86" s="67">
        <v>4027</v>
      </c>
      <c r="J86" s="67"/>
      <c r="K86" s="67"/>
      <c r="L86" s="67"/>
      <c r="M86" s="67">
        <f t="shared" si="37"/>
        <v>0</v>
      </c>
      <c r="N86" s="67"/>
      <c r="O86" s="67"/>
    </row>
    <row r="87" spans="1:15" ht="13.5">
      <c r="A87" s="65"/>
      <c r="B87" s="65" t="s">
        <v>226</v>
      </c>
      <c r="C87" s="66" t="s">
        <v>138</v>
      </c>
      <c r="D87" s="70">
        <f t="shared" si="40"/>
        <v>1674805</v>
      </c>
      <c r="E87" s="67">
        <f t="shared" si="41"/>
        <v>1674805</v>
      </c>
      <c r="F87" s="67">
        <f>SUM(F88:F89)</f>
        <v>1426040</v>
      </c>
      <c r="G87" s="67">
        <f aca="true" t="shared" si="42" ref="G87:L87">SUM(G88:G89)</f>
        <v>193431</v>
      </c>
      <c r="H87" s="67">
        <f t="shared" si="42"/>
        <v>0</v>
      </c>
      <c r="I87" s="67">
        <f t="shared" si="42"/>
        <v>55334</v>
      </c>
      <c r="J87" s="67">
        <f t="shared" si="42"/>
        <v>0</v>
      </c>
      <c r="K87" s="67">
        <f t="shared" si="42"/>
        <v>0</v>
      </c>
      <c r="L87" s="67">
        <f t="shared" si="42"/>
        <v>0</v>
      </c>
      <c r="M87" s="67">
        <f t="shared" si="37"/>
        <v>0</v>
      </c>
      <c r="N87" s="67">
        <f>SUM(N88:N89)</f>
        <v>0</v>
      </c>
      <c r="O87" s="67">
        <f>SUM(O88:O89)</f>
        <v>0</v>
      </c>
    </row>
    <row r="88" spans="1:15" ht="12.75" hidden="1">
      <c r="A88" s="76"/>
      <c r="B88" s="76"/>
      <c r="C88" s="77" t="s">
        <v>233</v>
      </c>
      <c r="D88" s="70">
        <f>SUM(M88+E88)</f>
        <v>727705</v>
      </c>
      <c r="E88" s="67">
        <f>SUM(F88:L88)</f>
        <v>727705</v>
      </c>
      <c r="F88" s="67">
        <v>637999</v>
      </c>
      <c r="G88" s="67">
        <v>88996</v>
      </c>
      <c r="H88" s="67"/>
      <c r="I88" s="67">
        <v>710</v>
      </c>
      <c r="J88" s="67"/>
      <c r="K88" s="67"/>
      <c r="L88" s="67"/>
      <c r="M88" s="67">
        <f>SUM(N88)</f>
        <v>0</v>
      </c>
      <c r="N88" s="67"/>
      <c r="O88" s="67"/>
    </row>
    <row r="89" spans="1:15" ht="12.75" hidden="1">
      <c r="A89" s="76"/>
      <c r="B89" s="76"/>
      <c r="C89" s="77" t="s">
        <v>227</v>
      </c>
      <c r="D89" s="70">
        <f t="shared" si="40"/>
        <v>947100</v>
      </c>
      <c r="E89" s="67">
        <f t="shared" si="41"/>
        <v>947100</v>
      </c>
      <c r="F89" s="67">
        <v>788041</v>
      </c>
      <c r="G89" s="67">
        <v>104435</v>
      </c>
      <c r="H89" s="67"/>
      <c r="I89" s="67">
        <v>54624</v>
      </c>
      <c r="J89" s="67"/>
      <c r="K89" s="67"/>
      <c r="L89" s="67"/>
      <c r="M89" s="67">
        <f t="shared" si="37"/>
        <v>0</v>
      </c>
      <c r="N89" s="67"/>
      <c r="O89" s="67"/>
    </row>
    <row r="90" spans="1:15" ht="13.5">
      <c r="A90" s="65"/>
      <c r="B90" s="65" t="s">
        <v>228</v>
      </c>
      <c r="C90" s="66" t="s">
        <v>229</v>
      </c>
      <c r="D90" s="70">
        <f t="shared" si="40"/>
        <v>856892</v>
      </c>
      <c r="E90" s="67">
        <f t="shared" si="41"/>
        <v>856892</v>
      </c>
      <c r="F90" s="67">
        <f>SUM(F91+F92)</f>
        <v>528682</v>
      </c>
      <c r="G90" s="67">
        <f aca="true" t="shared" si="43" ref="G90:L90">SUM(G91+G92)</f>
        <v>50000</v>
      </c>
      <c r="H90" s="67">
        <f t="shared" si="43"/>
        <v>256081</v>
      </c>
      <c r="I90" s="67">
        <f t="shared" si="43"/>
        <v>22129</v>
      </c>
      <c r="J90" s="67">
        <f t="shared" si="43"/>
        <v>0</v>
      </c>
      <c r="K90" s="67">
        <f t="shared" si="43"/>
        <v>0</v>
      </c>
      <c r="L90" s="67">
        <f t="shared" si="43"/>
        <v>0</v>
      </c>
      <c r="M90" s="67">
        <f t="shared" si="37"/>
        <v>0</v>
      </c>
      <c r="N90" s="67">
        <f>SUM(N91)</f>
        <v>0</v>
      </c>
      <c r="O90" s="67">
        <f>SUM(O91)</f>
        <v>0</v>
      </c>
    </row>
    <row r="91" spans="1:15" ht="12.75" hidden="1">
      <c r="A91" s="76"/>
      <c r="B91" s="76"/>
      <c r="C91" s="77" t="s">
        <v>168</v>
      </c>
      <c r="D91" s="70">
        <f t="shared" si="40"/>
        <v>256081</v>
      </c>
      <c r="E91" s="67">
        <f t="shared" si="41"/>
        <v>256081</v>
      </c>
      <c r="F91" s="67"/>
      <c r="G91" s="67"/>
      <c r="H91" s="67">
        <v>256081</v>
      </c>
      <c r="I91" s="67"/>
      <c r="J91" s="67"/>
      <c r="K91" s="67"/>
      <c r="L91" s="67"/>
      <c r="M91" s="67">
        <f t="shared" si="37"/>
        <v>0</v>
      </c>
      <c r="N91" s="67"/>
      <c r="O91" s="67"/>
    </row>
    <row r="92" spans="1:15" ht="12.75" hidden="1">
      <c r="A92" s="76"/>
      <c r="B92" s="76"/>
      <c r="C92" s="77" t="s">
        <v>225</v>
      </c>
      <c r="D92" s="70">
        <f t="shared" si="40"/>
        <v>600811</v>
      </c>
      <c r="E92" s="67">
        <f t="shared" si="41"/>
        <v>600811</v>
      </c>
      <c r="F92" s="67">
        <v>528682</v>
      </c>
      <c r="G92" s="67">
        <v>50000</v>
      </c>
      <c r="H92" s="67"/>
      <c r="I92" s="67">
        <v>22129</v>
      </c>
      <c r="J92" s="67"/>
      <c r="K92" s="67"/>
      <c r="L92" s="67"/>
      <c r="M92" s="67">
        <f t="shared" si="37"/>
        <v>0</v>
      </c>
      <c r="N92" s="67"/>
      <c r="O92" s="67"/>
    </row>
    <row r="93" spans="1:15" ht="13.5">
      <c r="A93" s="65"/>
      <c r="B93" s="65" t="s">
        <v>230</v>
      </c>
      <c r="C93" s="66" t="s">
        <v>231</v>
      </c>
      <c r="D93" s="70">
        <f t="shared" si="40"/>
        <v>5791428</v>
      </c>
      <c r="E93" s="67">
        <f t="shared" si="41"/>
        <v>5791428</v>
      </c>
      <c r="F93" s="67">
        <f>SUM(F94+F95+F96+F97)</f>
        <v>4644008</v>
      </c>
      <c r="G93" s="67">
        <f aca="true" t="shared" si="44" ref="G93:L93">SUM(G94+G95+G96+G97)</f>
        <v>537195</v>
      </c>
      <c r="H93" s="67">
        <f t="shared" si="44"/>
        <v>604169</v>
      </c>
      <c r="I93" s="67">
        <f t="shared" si="44"/>
        <v>6056</v>
      </c>
      <c r="J93" s="67">
        <f t="shared" si="44"/>
        <v>0</v>
      </c>
      <c r="K93" s="67">
        <f t="shared" si="44"/>
        <v>0</v>
      </c>
      <c r="L93" s="67">
        <f t="shared" si="44"/>
        <v>0</v>
      </c>
      <c r="M93" s="67">
        <f t="shared" si="37"/>
        <v>0</v>
      </c>
      <c r="N93" s="67">
        <f>SUM(N94+N95+N96+N97)</f>
        <v>0</v>
      </c>
      <c r="O93" s="67">
        <f>SUM(O94+O95+O96+O97)</f>
        <v>0</v>
      </c>
    </row>
    <row r="94" spans="1:15" ht="12.75" hidden="1">
      <c r="A94" s="76"/>
      <c r="B94" s="76"/>
      <c r="C94" s="77" t="s">
        <v>168</v>
      </c>
      <c r="D94" s="70">
        <f t="shared" si="40"/>
        <v>604169</v>
      </c>
      <c r="E94" s="67">
        <f t="shared" si="41"/>
        <v>604169</v>
      </c>
      <c r="F94" s="67"/>
      <c r="G94" s="67"/>
      <c r="H94" s="67">
        <v>604169</v>
      </c>
      <c r="I94" s="67"/>
      <c r="J94" s="67"/>
      <c r="K94" s="67"/>
      <c r="L94" s="67"/>
      <c r="M94" s="67">
        <f t="shared" si="37"/>
        <v>0</v>
      </c>
      <c r="N94" s="67"/>
      <c r="O94" s="67"/>
    </row>
    <row r="95" spans="1:15" ht="12.75" hidden="1">
      <c r="A95" s="76"/>
      <c r="B95" s="76"/>
      <c r="C95" s="77" t="s">
        <v>232</v>
      </c>
      <c r="D95" s="70">
        <f t="shared" si="40"/>
        <v>1519983</v>
      </c>
      <c r="E95" s="67">
        <f t="shared" si="41"/>
        <v>1519983</v>
      </c>
      <c r="F95" s="67">
        <v>1395092</v>
      </c>
      <c r="G95" s="67">
        <v>123541</v>
      </c>
      <c r="H95" s="67"/>
      <c r="I95" s="67">
        <v>1350</v>
      </c>
      <c r="J95" s="67"/>
      <c r="K95" s="67"/>
      <c r="L95" s="67"/>
      <c r="M95" s="67">
        <f t="shared" si="37"/>
        <v>0</v>
      </c>
      <c r="N95" s="67"/>
      <c r="O95" s="67"/>
    </row>
    <row r="96" spans="1:15" ht="12.75" hidden="1">
      <c r="A96" s="76"/>
      <c r="B96" s="76"/>
      <c r="C96" s="77" t="s">
        <v>233</v>
      </c>
      <c r="D96" s="70">
        <f t="shared" si="40"/>
        <v>1620741</v>
      </c>
      <c r="E96" s="67">
        <f t="shared" si="41"/>
        <v>1620741</v>
      </c>
      <c r="F96" s="67">
        <v>1373148</v>
      </c>
      <c r="G96" s="67">
        <v>245368</v>
      </c>
      <c r="H96" s="67"/>
      <c r="I96" s="67">
        <v>2225</v>
      </c>
      <c r="J96" s="67"/>
      <c r="K96" s="67"/>
      <c r="L96" s="67"/>
      <c r="M96" s="67">
        <f t="shared" si="37"/>
        <v>0</v>
      </c>
      <c r="N96" s="67"/>
      <c r="O96" s="67"/>
    </row>
    <row r="97" spans="1:15" ht="12.75" hidden="1">
      <c r="A97" s="76"/>
      <c r="B97" s="76"/>
      <c r="C97" s="77" t="s">
        <v>234</v>
      </c>
      <c r="D97" s="70">
        <f t="shared" si="40"/>
        <v>2046535</v>
      </c>
      <c r="E97" s="67">
        <f t="shared" si="41"/>
        <v>2046535</v>
      </c>
      <c r="F97" s="67">
        <v>1875768</v>
      </c>
      <c r="G97" s="67">
        <v>168286</v>
      </c>
      <c r="H97" s="67"/>
      <c r="I97" s="67">
        <v>2481</v>
      </c>
      <c r="J97" s="67"/>
      <c r="K97" s="67"/>
      <c r="L97" s="67"/>
      <c r="M97" s="67">
        <f t="shared" si="37"/>
        <v>0</v>
      </c>
      <c r="N97" s="67"/>
      <c r="O97" s="67"/>
    </row>
    <row r="98" spans="1:15" ht="13.5">
      <c r="A98" s="65"/>
      <c r="B98" s="65" t="s">
        <v>235</v>
      </c>
      <c r="C98" s="66" t="s">
        <v>140</v>
      </c>
      <c r="D98" s="70">
        <f t="shared" si="40"/>
        <v>7730911</v>
      </c>
      <c r="E98" s="67">
        <f t="shared" si="41"/>
        <v>7730911</v>
      </c>
      <c r="F98" s="67">
        <f>SUM(F99+F100+F101+F102+F103+F104+F105)</f>
        <v>6496121</v>
      </c>
      <c r="G98" s="67">
        <f>SUM(G99+G100+G101+G102+G103+G104+G105)</f>
        <v>719888</v>
      </c>
      <c r="H98" s="67">
        <f>SUM(H99+H100+H101+H102+H103+H104+H105)</f>
        <v>420194</v>
      </c>
      <c r="I98" s="67">
        <f>SUM(I99+I100+I101+I102+I103+I104+I105)</f>
        <v>94708</v>
      </c>
      <c r="J98" s="67">
        <f>SUM(J100+J101+J102+J103+J104+J105)</f>
        <v>0</v>
      </c>
      <c r="K98" s="67">
        <f>SUM(K100+K101+K102+K103+K104+K105)</f>
        <v>0</v>
      </c>
      <c r="L98" s="67">
        <f>SUM(L100+L101+L102+L103+L104+L105)</f>
        <v>0</v>
      </c>
      <c r="M98" s="67">
        <f t="shared" si="37"/>
        <v>0</v>
      </c>
      <c r="N98" s="67">
        <f>SUM(N100+N101+N102+N103+N104+N105)</f>
        <v>0</v>
      </c>
      <c r="O98" s="67">
        <f>SUM(O100+O101+O102+O103+O104+O105)</f>
        <v>0</v>
      </c>
    </row>
    <row r="99" spans="1:15" ht="12.75" hidden="1">
      <c r="A99" s="76"/>
      <c r="B99" s="76"/>
      <c r="C99" s="77" t="s">
        <v>335</v>
      </c>
      <c r="D99" s="70">
        <f>SUM(M99+E99)</f>
        <v>363194</v>
      </c>
      <c r="E99" s="67">
        <f>SUM(F99:L99)</f>
        <v>363194</v>
      </c>
      <c r="F99" s="67"/>
      <c r="G99" s="67"/>
      <c r="H99" s="67">
        <v>363194</v>
      </c>
      <c r="I99" s="67"/>
      <c r="J99" s="67"/>
      <c r="K99" s="67"/>
      <c r="L99" s="67"/>
      <c r="M99" s="67">
        <f>SUM(N99)</f>
        <v>0</v>
      </c>
      <c r="N99" s="67"/>
      <c r="O99" s="67"/>
    </row>
    <row r="100" spans="1:15" ht="12.75" hidden="1">
      <c r="A100" s="76"/>
      <c r="B100" s="76"/>
      <c r="C100" s="77" t="s">
        <v>334</v>
      </c>
      <c r="D100" s="70">
        <f t="shared" si="40"/>
        <v>57000</v>
      </c>
      <c r="E100" s="67">
        <f t="shared" si="41"/>
        <v>57000</v>
      </c>
      <c r="F100" s="67"/>
      <c r="G100" s="67"/>
      <c r="H100" s="67">
        <v>57000</v>
      </c>
      <c r="I100" s="67"/>
      <c r="J100" s="67"/>
      <c r="K100" s="67"/>
      <c r="L100" s="67"/>
      <c r="M100" s="67">
        <f t="shared" si="37"/>
        <v>0</v>
      </c>
      <c r="N100" s="67"/>
      <c r="O100" s="67"/>
    </row>
    <row r="101" spans="1:15" ht="12.75" hidden="1">
      <c r="A101" s="76"/>
      <c r="B101" s="76"/>
      <c r="C101" s="77" t="s">
        <v>232</v>
      </c>
      <c r="D101" s="70">
        <f t="shared" si="40"/>
        <v>1288247</v>
      </c>
      <c r="E101" s="67">
        <f t="shared" si="41"/>
        <v>1288247</v>
      </c>
      <c r="F101" s="67">
        <v>1135384</v>
      </c>
      <c r="G101" s="67">
        <v>151513</v>
      </c>
      <c r="H101" s="67"/>
      <c r="I101" s="67">
        <v>1350</v>
      </c>
      <c r="J101" s="67"/>
      <c r="K101" s="67"/>
      <c r="L101" s="67"/>
      <c r="M101" s="67">
        <f t="shared" si="37"/>
        <v>0</v>
      </c>
      <c r="N101" s="67"/>
      <c r="O101" s="67"/>
    </row>
    <row r="102" spans="1:15" ht="12.75" hidden="1">
      <c r="A102" s="76"/>
      <c r="B102" s="76"/>
      <c r="C102" s="77" t="s">
        <v>234</v>
      </c>
      <c r="D102" s="70">
        <f t="shared" si="40"/>
        <v>636232</v>
      </c>
      <c r="E102" s="67">
        <f t="shared" si="41"/>
        <v>636232</v>
      </c>
      <c r="F102" s="67">
        <v>562336</v>
      </c>
      <c r="G102" s="67">
        <v>73076</v>
      </c>
      <c r="H102" s="67"/>
      <c r="I102" s="67">
        <v>820</v>
      </c>
      <c r="J102" s="67"/>
      <c r="K102" s="67"/>
      <c r="L102" s="67"/>
      <c r="M102" s="67">
        <f t="shared" si="37"/>
        <v>0</v>
      </c>
      <c r="N102" s="67"/>
      <c r="O102" s="67"/>
    </row>
    <row r="103" spans="1:15" ht="12.75" hidden="1">
      <c r="A103" s="76"/>
      <c r="B103" s="76"/>
      <c r="C103" s="77" t="s">
        <v>227</v>
      </c>
      <c r="D103" s="70">
        <f t="shared" si="40"/>
        <v>1251484</v>
      </c>
      <c r="E103" s="67">
        <f t="shared" si="41"/>
        <v>1251484</v>
      </c>
      <c r="F103" s="67">
        <v>959201</v>
      </c>
      <c r="G103" s="67">
        <v>207799</v>
      </c>
      <c r="H103" s="67"/>
      <c r="I103" s="67">
        <v>84484</v>
      </c>
      <c r="J103" s="67"/>
      <c r="K103" s="67"/>
      <c r="L103" s="67"/>
      <c r="M103" s="67">
        <f t="shared" si="37"/>
        <v>0</v>
      </c>
      <c r="N103" s="67"/>
      <c r="O103" s="67"/>
    </row>
    <row r="104" spans="1:15" ht="12.75" hidden="1">
      <c r="A104" s="76"/>
      <c r="B104" s="76"/>
      <c r="C104" s="77" t="s">
        <v>236</v>
      </c>
      <c r="D104" s="70">
        <f t="shared" si="40"/>
        <v>1400086</v>
      </c>
      <c r="E104" s="67">
        <f t="shared" si="41"/>
        <v>1400086</v>
      </c>
      <c r="F104" s="67">
        <v>1272000</v>
      </c>
      <c r="G104" s="67">
        <v>125000</v>
      </c>
      <c r="H104" s="67"/>
      <c r="I104" s="67">
        <v>3086</v>
      </c>
      <c r="J104" s="67"/>
      <c r="K104" s="67"/>
      <c r="L104" s="67"/>
      <c r="M104" s="67">
        <f t="shared" si="37"/>
        <v>0</v>
      </c>
      <c r="N104" s="67"/>
      <c r="O104" s="67"/>
    </row>
    <row r="105" spans="1:15" ht="12.75" hidden="1">
      <c r="A105" s="76"/>
      <c r="B105" s="76"/>
      <c r="C105" s="94" t="s">
        <v>237</v>
      </c>
      <c r="D105" s="70">
        <f t="shared" si="40"/>
        <v>2734668</v>
      </c>
      <c r="E105" s="67">
        <f t="shared" si="41"/>
        <v>2734668</v>
      </c>
      <c r="F105" s="67">
        <v>2567200</v>
      </c>
      <c r="G105" s="67">
        <v>162500</v>
      </c>
      <c r="H105" s="67"/>
      <c r="I105" s="67">
        <v>4968</v>
      </c>
      <c r="J105" s="67"/>
      <c r="K105" s="67"/>
      <c r="L105" s="67"/>
      <c r="M105" s="67">
        <f t="shared" si="37"/>
        <v>0</v>
      </c>
      <c r="N105" s="67"/>
      <c r="O105" s="67"/>
    </row>
    <row r="106" spans="1:15" ht="13.5">
      <c r="A106" s="65"/>
      <c r="B106" s="65" t="s">
        <v>238</v>
      </c>
      <c r="C106" s="66" t="s">
        <v>141</v>
      </c>
      <c r="D106" s="70">
        <f t="shared" si="40"/>
        <v>769225</v>
      </c>
      <c r="E106" s="67">
        <f t="shared" si="41"/>
        <v>769225</v>
      </c>
      <c r="F106" s="67">
        <f>SUM(F107)</f>
        <v>649433</v>
      </c>
      <c r="G106" s="67">
        <f aca="true" t="shared" si="45" ref="G106:L110">SUM(G107)</f>
        <v>118726</v>
      </c>
      <c r="H106" s="67">
        <f t="shared" si="45"/>
        <v>0</v>
      </c>
      <c r="I106" s="67">
        <f t="shared" si="45"/>
        <v>1066</v>
      </c>
      <c r="J106" s="67">
        <f t="shared" si="45"/>
        <v>0</v>
      </c>
      <c r="K106" s="67">
        <f t="shared" si="45"/>
        <v>0</v>
      </c>
      <c r="L106" s="67">
        <f t="shared" si="45"/>
        <v>0</v>
      </c>
      <c r="M106" s="67">
        <f t="shared" si="37"/>
        <v>0</v>
      </c>
      <c r="N106" s="67">
        <f>SUM(N107)</f>
        <v>0</v>
      </c>
      <c r="O106" s="67">
        <f>SUM(O107)</f>
        <v>0</v>
      </c>
    </row>
    <row r="107" spans="1:15" ht="12.75" hidden="1">
      <c r="A107" s="76"/>
      <c r="B107" s="76"/>
      <c r="C107" s="77" t="s">
        <v>232</v>
      </c>
      <c r="D107" s="70">
        <f t="shared" si="40"/>
        <v>769225</v>
      </c>
      <c r="E107" s="67">
        <f t="shared" si="41"/>
        <v>769225</v>
      </c>
      <c r="F107" s="67">
        <v>649433</v>
      </c>
      <c r="G107" s="67">
        <v>118726</v>
      </c>
      <c r="H107" s="67"/>
      <c r="I107" s="67">
        <v>1066</v>
      </c>
      <c r="J107" s="67"/>
      <c r="K107" s="67"/>
      <c r="L107" s="67"/>
      <c r="M107" s="67">
        <f t="shared" si="37"/>
        <v>0</v>
      </c>
      <c r="N107" s="67"/>
      <c r="O107" s="67"/>
    </row>
    <row r="108" spans="1:15" ht="13.5">
      <c r="A108" s="65"/>
      <c r="B108" s="65" t="s">
        <v>239</v>
      </c>
      <c r="C108" s="66" t="s">
        <v>240</v>
      </c>
      <c r="D108" s="70">
        <f>SUM(M108+E108)</f>
        <v>219234</v>
      </c>
      <c r="E108" s="67">
        <f>SUM(F108:L108)</f>
        <v>219234</v>
      </c>
      <c r="F108" s="67">
        <f>SUM(F109)</f>
        <v>0</v>
      </c>
      <c r="G108" s="67">
        <f t="shared" si="45"/>
        <v>0</v>
      </c>
      <c r="H108" s="67">
        <f t="shared" si="45"/>
        <v>219234</v>
      </c>
      <c r="I108" s="67">
        <f t="shared" si="45"/>
        <v>0</v>
      </c>
      <c r="J108" s="67">
        <f t="shared" si="45"/>
        <v>0</v>
      </c>
      <c r="K108" s="67">
        <f t="shared" si="45"/>
        <v>0</v>
      </c>
      <c r="L108" s="67">
        <f t="shared" si="45"/>
        <v>0</v>
      </c>
      <c r="M108" s="67">
        <f t="shared" si="37"/>
        <v>0</v>
      </c>
      <c r="N108" s="67">
        <f>SUM(N109)</f>
        <v>0</v>
      </c>
      <c r="O108" s="67">
        <f>SUM(O109)</f>
        <v>0</v>
      </c>
    </row>
    <row r="109" spans="1:15" ht="12.75" hidden="1">
      <c r="A109" s="76"/>
      <c r="B109" s="76"/>
      <c r="C109" s="77" t="s">
        <v>168</v>
      </c>
      <c r="D109" s="70">
        <f>SUM(M109+E109)</f>
        <v>219234</v>
      </c>
      <c r="E109" s="67">
        <f>SUM(F109:L109)</f>
        <v>219234</v>
      </c>
      <c r="F109" s="67"/>
      <c r="G109" s="67"/>
      <c r="H109" s="67">
        <v>219234</v>
      </c>
      <c r="I109" s="67"/>
      <c r="J109" s="67"/>
      <c r="K109" s="67"/>
      <c r="L109" s="67"/>
      <c r="M109" s="67">
        <f t="shared" si="37"/>
        <v>0</v>
      </c>
      <c r="N109" s="67"/>
      <c r="O109" s="67"/>
    </row>
    <row r="110" spans="1:15" ht="13.5">
      <c r="A110" s="65"/>
      <c r="B110" s="65" t="s">
        <v>241</v>
      </c>
      <c r="C110" s="66" t="s">
        <v>242</v>
      </c>
      <c r="D110" s="70">
        <f t="shared" si="40"/>
        <v>80000</v>
      </c>
      <c r="E110" s="67">
        <f t="shared" si="41"/>
        <v>80000</v>
      </c>
      <c r="F110" s="67">
        <f>SUM(F111)</f>
        <v>0</v>
      </c>
      <c r="G110" s="67">
        <f t="shared" si="45"/>
        <v>80000</v>
      </c>
      <c r="H110" s="67">
        <f t="shared" si="45"/>
        <v>0</v>
      </c>
      <c r="I110" s="67">
        <f t="shared" si="45"/>
        <v>0</v>
      </c>
      <c r="J110" s="67">
        <f t="shared" si="45"/>
        <v>0</v>
      </c>
      <c r="K110" s="67">
        <f t="shared" si="45"/>
        <v>0</v>
      </c>
      <c r="L110" s="67">
        <f t="shared" si="45"/>
        <v>0</v>
      </c>
      <c r="M110" s="67">
        <f t="shared" si="37"/>
        <v>0</v>
      </c>
      <c r="N110" s="67">
        <f>SUM(N111)</f>
        <v>0</v>
      </c>
      <c r="O110" s="67">
        <f>SUM(O111)</f>
        <v>0</v>
      </c>
    </row>
    <row r="111" spans="1:15" ht="12.75" hidden="1">
      <c r="A111" s="76"/>
      <c r="B111" s="76"/>
      <c r="C111" s="77" t="s">
        <v>168</v>
      </c>
      <c r="D111" s="70">
        <f t="shared" si="40"/>
        <v>80000</v>
      </c>
      <c r="E111" s="67">
        <f t="shared" si="41"/>
        <v>80000</v>
      </c>
      <c r="F111" s="67"/>
      <c r="G111" s="67">
        <v>80000</v>
      </c>
      <c r="H111" s="67"/>
      <c r="I111" s="67"/>
      <c r="J111" s="67"/>
      <c r="K111" s="67"/>
      <c r="L111" s="67"/>
      <c r="M111" s="67">
        <f t="shared" si="37"/>
        <v>0</v>
      </c>
      <c r="N111" s="67"/>
      <c r="O111" s="67"/>
    </row>
    <row r="112" spans="1:15" ht="13.5">
      <c r="A112" s="65"/>
      <c r="B112" s="65" t="s">
        <v>243</v>
      </c>
      <c r="C112" s="66" t="s">
        <v>142</v>
      </c>
      <c r="D112" s="70">
        <f t="shared" si="40"/>
        <v>186700</v>
      </c>
      <c r="E112" s="67">
        <f t="shared" si="41"/>
        <v>186700</v>
      </c>
      <c r="F112" s="67">
        <f>SUM(F113)</f>
        <v>73300</v>
      </c>
      <c r="G112" s="67">
        <f aca="true" t="shared" si="46" ref="G112:L112">SUM(G113)</f>
        <v>112800</v>
      </c>
      <c r="H112" s="67">
        <f t="shared" si="46"/>
        <v>0</v>
      </c>
      <c r="I112" s="67">
        <f t="shared" si="46"/>
        <v>600</v>
      </c>
      <c r="J112" s="67">
        <f t="shared" si="46"/>
        <v>0</v>
      </c>
      <c r="K112" s="67">
        <f t="shared" si="46"/>
        <v>0</v>
      </c>
      <c r="L112" s="67">
        <f t="shared" si="46"/>
        <v>0</v>
      </c>
      <c r="M112" s="67">
        <f t="shared" si="37"/>
        <v>0</v>
      </c>
      <c r="N112" s="67">
        <f>SUM(N113)</f>
        <v>0</v>
      </c>
      <c r="O112" s="67">
        <f>SUM(O113)</f>
        <v>0</v>
      </c>
    </row>
    <row r="113" spans="1:15" ht="12.75" hidden="1">
      <c r="A113" s="76"/>
      <c r="B113" s="76"/>
      <c r="C113" s="77" t="s">
        <v>227</v>
      </c>
      <c r="D113" s="70">
        <f t="shared" si="40"/>
        <v>186700</v>
      </c>
      <c r="E113" s="67">
        <f t="shared" si="41"/>
        <v>186700</v>
      </c>
      <c r="F113" s="67">
        <v>73300</v>
      </c>
      <c r="G113" s="67">
        <v>112800</v>
      </c>
      <c r="H113" s="67"/>
      <c r="I113" s="67">
        <v>600</v>
      </c>
      <c r="J113" s="67"/>
      <c r="K113" s="67"/>
      <c r="L113" s="67"/>
      <c r="M113" s="67">
        <f t="shared" si="37"/>
        <v>0</v>
      </c>
      <c r="N113" s="67"/>
      <c r="O113" s="67"/>
    </row>
    <row r="114" spans="1:15" s="64" customFormat="1" ht="13.5">
      <c r="A114" s="65"/>
      <c r="B114" s="65" t="s">
        <v>244</v>
      </c>
      <c r="C114" s="66" t="s">
        <v>163</v>
      </c>
      <c r="D114" s="70">
        <f t="shared" si="40"/>
        <v>44340</v>
      </c>
      <c r="E114" s="67">
        <f t="shared" si="41"/>
        <v>44340</v>
      </c>
      <c r="F114" s="67">
        <f>SUM(F115)</f>
        <v>0</v>
      </c>
      <c r="G114" s="67">
        <f aca="true" t="shared" si="47" ref="G114:L114">SUM(G115)</f>
        <v>0</v>
      </c>
      <c r="H114" s="67">
        <f t="shared" si="47"/>
        <v>26340</v>
      </c>
      <c r="I114" s="67">
        <f t="shared" si="47"/>
        <v>18000</v>
      </c>
      <c r="J114" s="67">
        <f t="shared" si="47"/>
        <v>0</v>
      </c>
      <c r="K114" s="67">
        <f t="shared" si="47"/>
        <v>0</v>
      </c>
      <c r="L114" s="67">
        <f t="shared" si="47"/>
        <v>0</v>
      </c>
      <c r="M114" s="67">
        <f t="shared" si="37"/>
        <v>0</v>
      </c>
      <c r="N114" s="67">
        <f>SUM(N115)</f>
        <v>0</v>
      </c>
      <c r="O114" s="67">
        <f>SUM(O115)</f>
        <v>0</v>
      </c>
    </row>
    <row r="115" spans="1:15" ht="12.75" hidden="1">
      <c r="A115" s="76"/>
      <c r="B115" s="76"/>
      <c r="C115" s="77" t="s">
        <v>168</v>
      </c>
      <c r="D115" s="70">
        <f t="shared" si="40"/>
        <v>44340</v>
      </c>
      <c r="E115" s="67">
        <f t="shared" si="41"/>
        <v>44340</v>
      </c>
      <c r="F115" s="67"/>
      <c r="G115" s="67"/>
      <c r="H115" s="67">
        <v>26340</v>
      </c>
      <c r="I115" s="67">
        <v>18000</v>
      </c>
      <c r="J115" s="67"/>
      <c r="K115" s="67"/>
      <c r="L115" s="67"/>
      <c r="M115" s="67">
        <f t="shared" si="37"/>
        <v>0</v>
      </c>
      <c r="N115" s="67"/>
      <c r="O115" s="67"/>
    </row>
    <row r="116" spans="1:15" s="64" customFormat="1" ht="12.75">
      <c r="A116" s="59" t="s">
        <v>245</v>
      </c>
      <c r="B116" s="59"/>
      <c r="C116" s="60" t="s">
        <v>246</v>
      </c>
      <c r="D116" s="61">
        <f t="shared" si="40"/>
        <v>1848000</v>
      </c>
      <c r="E116" s="62">
        <f t="shared" si="41"/>
        <v>1848000</v>
      </c>
      <c r="F116" s="62">
        <f>SUM(F117+F119)</f>
        <v>0</v>
      </c>
      <c r="G116" s="62">
        <f aca="true" t="shared" si="48" ref="G116:L116">SUM(G117+G119)</f>
        <v>1848000</v>
      </c>
      <c r="H116" s="62">
        <f t="shared" si="48"/>
        <v>0</v>
      </c>
      <c r="I116" s="62">
        <f t="shared" si="48"/>
        <v>0</v>
      </c>
      <c r="J116" s="62">
        <f t="shared" si="48"/>
        <v>0</v>
      </c>
      <c r="K116" s="62">
        <f t="shared" si="48"/>
        <v>0</v>
      </c>
      <c r="L116" s="62">
        <f t="shared" si="48"/>
        <v>0</v>
      </c>
      <c r="M116" s="62">
        <f t="shared" si="37"/>
        <v>0</v>
      </c>
      <c r="N116" s="62">
        <f>SUM(N117+N119)</f>
        <v>0</v>
      </c>
      <c r="O116" s="62">
        <f>SUM(O117+O119)</f>
        <v>0</v>
      </c>
    </row>
    <row r="117" spans="1:15" ht="13.5">
      <c r="A117" s="65"/>
      <c r="B117" s="65" t="s">
        <v>328</v>
      </c>
      <c r="C117" s="66" t="s">
        <v>329</v>
      </c>
      <c r="D117" s="70">
        <f t="shared" si="40"/>
        <v>10000</v>
      </c>
      <c r="E117" s="67">
        <f t="shared" si="41"/>
        <v>10000</v>
      </c>
      <c r="F117" s="67">
        <f>SUM(F118)</f>
        <v>0</v>
      </c>
      <c r="G117" s="67">
        <f aca="true" t="shared" si="49" ref="G117:L117">SUM(G118)</f>
        <v>10000</v>
      </c>
      <c r="H117" s="67">
        <f t="shared" si="49"/>
        <v>0</v>
      </c>
      <c r="I117" s="67">
        <f t="shared" si="49"/>
        <v>0</v>
      </c>
      <c r="J117" s="67">
        <f t="shared" si="49"/>
        <v>0</v>
      </c>
      <c r="K117" s="67">
        <f t="shared" si="49"/>
        <v>0</v>
      </c>
      <c r="L117" s="67">
        <f t="shared" si="49"/>
        <v>0</v>
      </c>
      <c r="M117" s="67">
        <f t="shared" si="37"/>
        <v>0</v>
      </c>
      <c r="N117" s="67">
        <f>SUM(N118)</f>
        <v>0</v>
      </c>
      <c r="O117" s="67">
        <f>SUM(O118)</f>
        <v>0</v>
      </c>
    </row>
    <row r="118" spans="1:15" ht="13.5" hidden="1">
      <c r="A118" s="65"/>
      <c r="B118" s="65"/>
      <c r="C118" s="77" t="s">
        <v>168</v>
      </c>
      <c r="D118" s="70">
        <f t="shared" si="40"/>
        <v>10000</v>
      </c>
      <c r="E118" s="67">
        <f t="shared" si="41"/>
        <v>10000</v>
      </c>
      <c r="F118" s="67"/>
      <c r="G118" s="67">
        <v>10000</v>
      </c>
      <c r="H118" s="67"/>
      <c r="I118" s="67"/>
      <c r="J118" s="67"/>
      <c r="K118" s="67"/>
      <c r="L118" s="67"/>
      <c r="M118" s="67">
        <f t="shared" si="37"/>
        <v>0</v>
      </c>
      <c r="N118" s="67"/>
      <c r="O118" s="67"/>
    </row>
    <row r="119" spans="1:15" s="43" customFormat="1" ht="40.5">
      <c r="A119" s="87"/>
      <c r="B119" s="87" t="s">
        <v>247</v>
      </c>
      <c r="C119" s="88" t="s">
        <v>248</v>
      </c>
      <c r="D119" s="67">
        <f t="shared" si="40"/>
        <v>1838000</v>
      </c>
      <c r="E119" s="67">
        <f t="shared" si="41"/>
        <v>1838000</v>
      </c>
      <c r="F119" s="67">
        <f>SUM(F120+F124)</f>
        <v>0</v>
      </c>
      <c r="G119" s="67">
        <f>SUM(G120:G124)</f>
        <v>1838000</v>
      </c>
      <c r="H119" s="67">
        <f>SUM(H120+H124)</f>
        <v>0</v>
      </c>
      <c r="I119" s="67">
        <f>SUM(I120+I124)</f>
        <v>0</v>
      </c>
      <c r="J119" s="67">
        <f>SUM(J120+J124)</f>
        <v>0</v>
      </c>
      <c r="K119" s="67">
        <f>SUM(K120+K124)</f>
        <v>0</v>
      </c>
      <c r="L119" s="67">
        <f>SUM(L120+L124)</f>
        <v>0</v>
      </c>
      <c r="M119" s="67">
        <f t="shared" si="37"/>
        <v>0</v>
      </c>
      <c r="N119" s="67">
        <f>SUM(N120+N124)</f>
        <v>0</v>
      </c>
      <c r="O119" s="67">
        <f>SUM(O120+O124)</f>
        <v>0</v>
      </c>
    </row>
    <row r="120" spans="1:15" ht="12.75" hidden="1">
      <c r="A120" s="76"/>
      <c r="B120" s="76"/>
      <c r="C120" s="77" t="s">
        <v>177</v>
      </c>
      <c r="D120" s="70">
        <f t="shared" si="40"/>
        <v>1794000</v>
      </c>
      <c r="E120" s="67">
        <f t="shared" si="41"/>
        <v>1794000</v>
      </c>
      <c r="F120" s="67"/>
      <c r="G120" s="67">
        <v>1794000</v>
      </c>
      <c r="H120" s="67"/>
      <c r="I120" s="67"/>
      <c r="J120" s="67"/>
      <c r="K120" s="67"/>
      <c r="L120" s="67"/>
      <c r="M120" s="67">
        <f t="shared" si="37"/>
        <v>0</v>
      </c>
      <c r="N120" s="67"/>
      <c r="O120" s="67"/>
    </row>
    <row r="121" spans="1:15" ht="12.75" hidden="1">
      <c r="A121" s="76"/>
      <c r="B121" s="76"/>
      <c r="C121" s="77" t="s">
        <v>327</v>
      </c>
      <c r="D121" s="70">
        <f t="shared" si="40"/>
        <v>13432</v>
      </c>
      <c r="E121" s="67">
        <f t="shared" si="41"/>
        <v>13432</v>
      </c>
      <c r="F121" s="67"/>
      <c r="G121" s="67">
        <v>13432</v>
      </c>
      <c r="H121" s="67"/>
      <c r="I121" s="67"/>
      <c r="J121" s="67"/>
      <c r="K121" s="67"/>
      <c r="L121" s="67"/>
      <c r="M121" s="67">
        <f t="shared" si="37"/>
        <v>0</v>
      </c>
      <c r="N121" s="67"/>
      <c r="O121" s="67"/>
    </row>
    <row r="122" spans="1:15" ht="12.75" hidden="1">
      <c r="A122" s="76"/>
      <c r="B122" s="76"/>
      <c r="C122" s="77" t="s">
        <v>254</v>
      </c>
      <c r="D122" s="70">
        <f>SUM(M122+E122)</f>
        <v>8986</v>
      </c>
      <c r="E122" s="67">
        <f>SUM(F122:L122)</f>
        <v>8986</v>
      </c>
      <c r="F122" s="67"/>
      <c r="G122" s="67">
        <v>8986</v>
      </c>
      <c r="H122" s="67"/>
      <c r="I122" s="67"/>
      <c r="J122" s="67"/>
      <c r="K122" s="67"/>
      <c r="L122" s="67"/>
      <c r="M122" s="67">
        <f>SUM(N122)</f>
        <v>0</v>
      </c>
      <c r="N122" s="67"/>
      <c r="O122" s="67"/>
    </row>
    <row r="123" spans="1:15" ht="12.75" hidden="1">
      <c r="A123" s="76"/>
      <c r="B123" s="76"/>
      <c r="C123" s="77" t="s">
        <v>255</v>
      </c>
      <c r="D123" s="70">
        <f>SUM(M123+E123)</f>
        <v>21020</v>
      </c>
      <c r="E123" s="67">
        <f>SUM(F123:L123)</f>
        <v>21020</v>
      </c>
      <c r="F123" s="67"/>
      <c r="G123" s="67">
        <v>21020</v>
      </c>
      <c r="H123" s="67"/>
      <c r="I123" s="67"/>
      <c r="J123" s="67"/>
      <c r="K123" s="67"/>
      <c r="L123" s="67"/>
      <c r="M123" s="67">
        <f>SUM(N123)</f>
        <v>0</v>
      </c>
      <c r="N123" s="67"/>
      <c r="O123" s="67"/>
    </row>
    <row r="124" spans="1:15" ht="12.75" hidden="1">
      <c r="A124" s="76"/>
      <c r="B124" s="76"/>
      <c r="C124" s="77" t="s">
        <v>237</v>
      </c>
      <c r="D124" s="70">
        <f t="shared" si="40"/>
        <v>562</v>
      </c>
      <c r="E124" s="67">
        <f t="shared" si="41"/>
        <v>562</v>
      </c>
      <c r="F124" s="67"/>
      <c r="G124" s="67">
        <v>562</v>
      </c>
      <c r="H124" s="67"/>
      <c r="I124" s="67"/>
      <c r="J124" s="67"/>
      <c r="K124" s="67"/>
      <c r="L124" s="67"/>
      <c r="M124" s="67">
        <f t="shared" si="37"/>
        <v>0</v>
      </c>
      <c r="N124" s="67"/>
      <c r="O124" s="67"/>
    </row>
    <row r="125" spans="1:15" s="64" customFormat="1" ht="12.75">
      <c r="A125" s="59" t="s">
        <v>250</v>
      </c>
      <c r="B125" s="59"/>
      <c r="C125" s="60" t="s">
        <v>251</v>
      </c>
      <c r="D125" s="61">
        <f t="shared" si="40"/>
        <v>9587559</v>
      </c>
      <c r="E125" s="62">
        <f t="shared" si="41"/>
        <v>9587559</v>
      </c>
      <c r="F125" s="62">
        <f>SUM(F126+F130+F132+F134+F136+F138+F140+F142)</f>
        <v>5712063</v>
      </c>
      <c r="G125" s="62">
        <f aca="true" t="shared" si="50" ref="G125:L125">SUM(G126+G130+G132+G134+G136+G138+G140+G142)</f>
        <v>2110105</v>
      </c>
      <c r="H125" s="62">
        <f t="shared" si="50"/>
        <v>320000</v>
      </c>
      <c r="I125" s="62">
        <f t="shared" si="50"/>
        <v>1445391</v>
      </c>
      <c r="J125" s="62">
        <f t="shared" si="50"/>
        <v>0</v>
      </c>
      <c r="K125" s="62">
        <f t="shared" si="50"/>
        <v>0</v>
      </c>
      <c r="L125" s="62">
        <f t="shared" si="50"/>
        <v>0</v>
      </c>
      <c r="M125" s="62">
        <f t="shared" si="37"/>
        <v>0</v>
      </c>
      <c r="N125" s="62">
        <f>SUM(N126+N130+N132+N134+N136+N138+N140+N142)</f>
        <v>0</v>
      </c>
      <c r="O125" s="62">
        <f>SUM(O126+O130+O132+O134+O136+O138+O140+O142)</f>
        <v>0</v>
      </c>
    </row>
    <row r="126" spans="1:15" ht="13.5">
      <c r="A126" s="65"/>
      <c r="B126" s="65" t="s">
        <v>252</v>
      </c>
      <c r="C126" s="82" t="s">
        <v>253</v>
      </c>
      <c r="D126" s="70">
        <f t="shared" si="40"/>
        <v>2184901</v>
      </c>
      <c r="E126" s="67">
        <f t="shared" si="41"/>
        <v>2184901</v>
      </c>
      <c r="F126" s="67">
        <f>SUM(F127+F128+F129)</f>
        <v>1498497</v>
      </c>
      <c r="G126" s="67">
        <f aca="true" t="shared" si="51" ref="G126:L126">SUM(G127+G128+G129)</f>
        <v>415279</v>
      </c>
      <c r="H126" s="67">
        <f t="shared" si="51"/>
        <v>200000</v>
      </c>
      <c r="I126" s="67">
        <f t="shared" si="51"/>
        <v>71125</v>
      </c>
      <c r="J126" s="67">
        <f t="shared" si="51"/>
        <v>0</v>
      </c>
      <c r="K126" s="67">
        <f t="shared" si="51"/>
        <v>0</v>
      </c>
      <c r="L126" s="67">
        <f t="shared" si="51"/>
        <v>0</v>
      </c>
      <c r="M126" s="67">
        <f t="shared" si="37"/>
        <v>0</v>
      </c>
      <c r="N126" s="67">
        <f>SUM(N127+N128+N129)</f>
        <v>0</v>
      </c>
      <c r="O126" s="67">
        <f>SUM(O127+O128+O129)</f>
        <v>0</v>
      </c>
    </row>
    <row r="127" spans="1:15" ht="12.75" hidden="1">
      <c r="A127" s="76"/>
      <c r="B127" s="76"/>
      <c r="C127" s="77" t="s">
        <v>254</v>
      </c>
      <c r="D127" s="70">
        <f t="shared" si="40"/>
        <v>391014</v>
      </c>
      <c r="E127" s="67">
        <f t="shared" si="41"/>
        <v>391014</v>
      </c>
      <c r="F127" s="67">
        <v>321014</v>
      </c>
      <c r="G127" s="67">
        <v>70000</v>
      </c>
      <c r="H127" s="67"/>
      <c r="I127" s="67"/>
      <c r="J127" s="67"/>
      <c r="K127" s="67"/>
      <c r="L127" s="67"/>
      <c r="M127" s="67">
        <f t="shared" si="37"/>
        <v>0</v>
      </c>
      <c r="N127" s="67"/>
      <c r="O127" s="67"/>
    </row>
    <row r="128" spans="1:15" ht="12.75" hidden="1">
      <c r="A128" s="76"/>
      <c r="B128" s="76"/>
      <c r="C128" s="77" t="s">
        <v>255</v>
      </c>
      <c r="D128" s="70">
        <f t="shared" si="40"/>
        <v>1503067</v>
      </c>
      <c r="E128" s="67">
        <f t="shared" si="41"/>
        <v>1503067</v>
      </c>
      <c r="F128" s="67">
        <v>1177483</v>
      </c>
      <c r="G128" s="67">
        <v>314459</v>
      </c>
      <c r="H128" s="67"/>
      <c r="I128" s="67">
        <v>11125</v>
      </c>
      <c r="J128" s="67"/>
      <c r="K128" s="67"/>
      <c r="L128" s="67"/>
      <c r="M128" s="67">
        <f t="shared" si="37"/>
        <v>0</v>
      </c>
      <c r="N128" s="67"/>
      <c r="O128" s="67"/>
    </row>
    <row r="129" spans="1:15" ht="12.75" hidden="1">
      <c r="A129" s="76"/>
      <c r="B129" s="76"/>
      <c r="C129" s="77" t="s">
        <v>249</v>
      </c>
      <c r="D129" s="70">
        <f t="shared" si="40"/>
        <v>290820</v>
      </c>
      <c r="E129" s="67">
        <f t="shared" si="41"/>
        <v>290820</v>
      </c>
      <c r="F129" s="67"/>
      <c r="G129" s="67">
        <v>30820</v>
      </c>
      <c r="H129" s="67">
        <v>200000</v>
      </c>
      <c r="I129" s="67">
        <v>60000</v>
      </c>
      <c r="J129" s="67"/>
      <c r="K129" s="67"/>
      <c r="L129" s="67"/>
      <c r="M129" s="67">
        <f t="shared" si="37"/>
        <v>0</v>
      </c>
      <c r="N129" s="67"/>
      <c r="O129" s="67"/>
    </row>
    <row r="130" spans="1:15" ht="13.5">
      <c r="A130" s="65"/>
      <c r="B130" s="65" t="s">
        <v>256</v>
      </c>
      <c r="C130" s="66" t="s">
        <v>148</v>
      </c>
      <c r="D130" s="70">
        <f t="shared" si="40"/>
        <v>4960000</v>
      </c>
      <c r="E130" s="67">
        <f t="shared" si="41"/>
        <v>4960000</v>
      </c>
      <c r="F130" s="67">
        <f>SUM(F131)</f>
        <v>3454217</v>
      </c>
      <c r="G130" s="67">
        <f aca="true" t="shared" si="52" ref="G130:L130">SUM(G131)</f>
        <v>1501122</v>
      </c>
      <c r="H130" s="67">
        <f t="shared" si="52"/>
        <v>0</v>
      </c>
      <c r="I130" s="67">
        <f t="shared" si="52"/>
        <v>4661</v>
      </c>
      <c r="J130" s="67">
        <f t="shared" si="52"/>
        <v>0</v>
      </c>
      <c r="K130" s="67">
        <f t="shared" si="52"/>
        <v>0</v>
      </c>
      <c r="L130" s="67">
        <f t="shared" si="52"/>
        <v>0</v>
      </c>
      <c r="M130" s="67">
        <f t="shared" si="37"/>
        <v>0</v>
      </c>
      <c r="N130" s="67">
        <f>SUM(N131)</f>
        <v>0</v>
      </c>
      <c r="O130" s="67">
        <f>SUM(O131)</f>
        <v>0</v>
      </c>
    </row>
    <row r="131" spans="1:15" ht="12.75" hidden="1">
      <c r="A131" s="76"/>
      <c r="B131" s="76"/>
      <c r="C131" s="77" t="s">
        <v>257</v>
      </c>
      <c r="D131" s="70">
        <f t="shared" si="40"/>
        <v>4960000</v>
      </c>
      <c r="E131" s="67">
        <f t="shared" si="41"/>
        <v>4960000</v>
      </c>
      <c r="F131" s="67">
        <v>3454217</v>
      </c>
      <c r="G131" s="67">
        <v>1501122</v>
      </c>
      <c r="H131" s="67"/>
      <c r="I131" s="67">
        <v>4661</v>
      </c>
      <c r="J131" s="67"/>
      <c r="K131" s="67"/>
      <c r="L131" s="67"/>
      <c r="M131" s="67">
        <f t="shared" si="37"/>
        <v>0</v>
      </c>
      <c r="N131" s="67"/>
      <c r="O131" s="67"/>
    </row>
    <row r="132" spans="1:15" ht="13.5">
      <c r="A132" s="65"/>
      <c r="B132" s="65" t="s">
        <v>258</v>
      </c>
      <c r="C132" s="66" t="s">
        <v>150</v>
      </c>
      <c r="D132" s="70">
        <f t="shared" si="40"/>
        <v>1728555</v>
      </c>
      <c r="E132" s="67">
        <f t="shared" si="41"/>
        <v>1728555</v>
      </c>
      <c r="F132" s="67">
        <f>SUM(F133)</f>
        <v>200000</v>
      </c>
      <c r="G132" s="67">
        <f aca="true" t="shared" si="53" ref="G132:L132">SUM(G133)</f>
        <v>40000</v>
      </c>
      <c r="H132" s="67">
        <f t="shared" si="53"/>
        <v>120000</v>
      </c>
      <c r="I132" s="67">
        <f t="shared" si="53"/>
        <v>1368555</v>
      </c>
      <c r="J132" s="67">
        <f t="shared" si="53"/>
        <v>0</v>
      </c>
      <c r="K132" s="67">
        <f t="shared" si="53"/>
        <v>0</v>
      </c>
      <c r="L132" s="67">
        <f t="shared" si="53"/>
        <v>0</v>
      </c>
      <c r="M132" s="67">
        <f t="shared" si="37"/>
        <v>0</v>
      </c>
      <c r="N132" s="67">
        <f>SUM(N133)</f>
        <v>0</v>
      </c>
      <c r="O132" s="67">
        <f>SUM(O133)</f>
        <v>0</v>
      </c>
    </row>
    <row r="133" spans="1:15" ht="12.75" hidden="1">
      <c r="A133" s="76"/>
      <c r="B133" s="76"/>
      <c r="C133" s="77" t="s">
        <v>249</v>
      </c>
      <c r="D133" s="70">
        <f t="shared" si="40"/>
        <v>1728555</v>
      </c>
      <c r="E133" s="67">
        <f t="shared" si="41"/>
        <v>1728555</v>
      </c>
      <c r="F133" s="67">
        <v>200000</v>
      </c>
      <c r="G133" s="67">
        <v>40000</v>
      </c>
      <c r="H133" s="67">
        <v>120000</v>
      </c>
      <c r="I133" s="67">
        <v>1368555</v>
      </c>
      <c r="J133" s="67"/>
      <c r="K133" s="67"/>
      <c r="L133" s="67"/>
      <c r="M133" s="67">
        <f t="shared" si="37"/>
        <v>0</v>
      </c>
      <c r="N133" s="67"/>
      <c r="O133" s="67"/>
    </row>
    <row r="134" spans="1:15" s="43" customFormat="1" ht="27">
      <c r="A134" s="95"/>
      <c r="B134" s="87" t="s">
        <v>259</v>
      </c>
      <c r="C134" s="88" t="s">
        <v>151</v>
      </c>
      <c r="D134" s="67">
        <f t="shared" si="40"/>
        <v>9000</v>
      </c>
      <c r="E134" s="67">
        <f t="shared" si="41"/>
        <v>9000</v>
      </c>
      <c r="F134" s="67">
        <f>SUM(F135)</f>
        <v>0</v>
      </c>
      <c r="G134" s="67">
        <f aca="true" t="shared" si="54" ref="G134:L134">SUM(G135)</f>
        <v>9000</v>
      </c>
      <c r="H134" s="67">
        <f t="shared" si="54"/>
        <v>0</v>
      </c>
      <c r="I134" s="67">
        <f t="shared" si="54"/>
        <v>0</v>
      </c>
      <c r="J134" s="67">
        <f t="shared" si="54"/>
        <v>0</v>
      </c>
      <c r="K134" s="67">
        <f t="shared" si="54"/>
        <v>0</v>
      </c>
      <c r="L134" s="67">
        <f t="shared" si="54"/>
        <v>0</v>
      </c>
      <c r="M134" s="67">
        <f t="shared" si="37"/>
        <v>0</v>
      </c>
      <c r="N134" s="67">
        <f>SUM(N135)</f>
        <v>0</v>
      </c>
      <c r="O134" s="67">
        <f>SUM(O135)</f>
        <v>0</v>
      </c>
    </row>
    <row r="135" spans="1:15" ht="12.75" hidden="1">
      <c r="A135" s="76"/>
      <c r="B135" s="76"/>
      <c r="C135" s="77" t="s">
        <v>249</v>
      </c>
      <c r="D135" s="70">
        <f t="shared" si="40"/>
        <v>9000</v>
      </c>
      <c r="E135" s="67">
        <f t="shared" si="41"/>
        <v>9000</v>
      </c>
      <c r="F135" s="67"/>
      <c r="G135" s="67">
        <v>9000</v>
      </c>
      <c r="H135" s="67"/>
      <c r="I135" s="67"/>
      <c r="J135" s="67"/>
      <c r="K135" s="67"/>
      <c r="L135" s="67"/>
      <c r="M135" s="67">
        <f t="shared" si="37"/>
        <v>0</v>
      </c>
      <c r="N135" s="67"/>
      <c r="O135" s="67"/>
    </row>
    <row r="136" spans="1:15" ht="13.5">
      <c r="A136" s="65"/>
      <c r="B136" s="65" t="s">
        <v>260</v>
      </c>
      <c r="C136" s="66" t="s">
        <v>261</v>
      </c>
      <c r="D136" s="70">
        <f t="shared" si="40"/>
        <v>445314</v>
      </c>
      <c r="E136" s="67">
        <f t="shared" si="41"/>
        <v>445314</v>
      </c>
      <c r="F136" s="67">
        <f>SUM(F137)</f>
        <v>379724</v>
      </c>
      <c r="G136" s="67">
        <f aca="true" t="shared" si="55" ref="G136:L136">SUM(G137)</f>
        <v>64540</v>
      </c>
      <c r="H136" s="67">
        <f t="shared" si="55"/>
        <v>0</v>
      </c>
      <c r="I136" s="67">
        <f t="shared" si="55"/>
        <v>1050</v>
      </c>
      <c r="J136" s="67">
        <f t="shared" si="55"/>
        <v>0</v>
      </c>
      <c r="K136" s="67">
        <f t="shared" si="55"/>
        <v>0</v>
      </c>
      <c r="L136" s="67">
        <f t="shared" si="55"/>
        <v>0</v>
      </c>
      <c r="M136" s="67">
        <f t="shared" si="37"/>
        <v>0</v>
      </c>
      <c r="N136" s="67">
        <f>SUM(N137)</f>
        <v>0</v>
      </c>
      <c r="O136" s="67">
        <f>SUM(O137)</f>
        <v>0</v>
      </c>
    </row>
    <row r="137" spans="1:15" ht="12.75" hidden="1">
      <c r="A137" s="69"/>
      <c r="B137" s="69"/>
      <c r="C137" s="77" t="s">
        <v>249</v>
      </c>
      <c r="D137" s="70">
        <f t="shared" si="40"/>
        <v>445314</v>
      </c>
      <c r="E137" s="67">
        <f t="shared" si="41"/>
        <v>445314</v>
      </c>
      <c r="F137" s="67">
        <v>379724</v>
      </c>
      <c r="G137" s="67">
        <v>64540</v>
      </c>
      <c r="H137" s="67"/>
      <c r="I137" s="67">
        <v>1050</v>
      </c>
      <c r="J137" s="67"/>
      <c r="K137" s="67"/>
      <c r="L137" s="67"/>
      <c r="M137" s="67">
        <f t="shared" si="37"/>
        <v>0</v>
      </c>
      <c r="N137" s="67"/>
      <c r="O137" s="67"/>
    </row>
    <row r="138" spans="1:15" ht="27">
      <c r="A138" s="65"/>
      <c r="B138" s="65" t="s">
        <v>262</v>
      </c>
      <c r="C138" s="66" t="s">
        <v>263</v>
      </c>
      <c r="D138" s="70">
        <f t="shared" si="40"/>
        <v>40428</v>
      </c>
      <c r="E138" s="67">
        <f t="shared" si="41"/>
        <v>40428</v>
      </c>
      <c r="F138" s="67">
        <f>SUM(F139)</f>
        <v>20278</v>
      </c>
      <c r="G138" s="67">
        <f aca="true" t="shared" si="56" ref="G138:L138">SUM(G139)</f>
        <v>20150</v>
      </c>
      <c r="H138" s="67">
        <f t="shared" si="56"/>
        <v>0</v>
      </c>
      <c r="I138" s="67">
        <f t="shared" si="56"/>
        <v>0</v>
      </c>
      <c r="J138" s="67">
        <f t="shared" si="56"/>
        <v>0</v>
      </c>
      <c r="K138" s="67">
        <f t="shared" si="56"/>
        <v>0</v>
      </c>
      <c r="L138" s="67">
        <f t="shared" si="56"/>
        <v>0</v>
      </c>
      <c r="M138" s="67">
        <f t="shared" si="37"/>
        <v>0</v>
      </c>
      <c r="N138" s="67">
        <f>SUM(N139)</f>
        <v>0</v>
      </c>
      <c r="O138" s="67">
        <f>SUM(O139)</f>
        <v>0</v>
      </c>
    </row>
    <row r="139" spans="1:15" ht="12.75" hidden="1">
      <c r="A139" s="76"/>
      <c r="B139" s="76"/>
      <c r="C139" s="77" t="s">
        <v>249</v>
      </c>
      <c r="D139" s="70">
        <f t="shared" si="40"/>
        <v>40428</v>
      </c>
      <c r="E139" s="67">
        <f t="shared" si="41"/>
        <v>40428</v>
      </c>
      <c r="F139" s="67">
        <v>20278</v>
      </c>
      <c r="G139" s="67">
        <v>20150</v>
      </c>
      <c r="H139" s="67"/>
      <c r="I139" s="67"/>
      <c r="J139" s="67"/>
      <c r="K139" s="67"/>
      <c r="L139" s="67"/>
      <c r="M139" s="67">
        <f t="shared" si="37"/>
        <v>0</v>
      </c>
      <c r="N139" s="67"/>
      <c r="O139" s="67"/>
    </row>
    <row r="140" spans="1:15" ht="13.5">
      <c r="A140" s="65"/>
      <c r="B140" s="65" t="s">
        <v>264</v>
      </c>
      <c r="C140" s="66" t="s">
        <v>265</v>
      </c>
      <c r="D140" s="70">
        <f t="shared" si="40"/>
        <v>199361</v>
      </c>
      <c r="E140" s="67">
        <f t="shared" si="41"/>
        <v>199361</v>
      </c>
      <c r="F140" s="67">
        <f>SUM(F141)</f>
        <v>159347</v>
      </c>
      <c r="G140" s="67">
        <f aca="true" t="shared" si="57" ref="G140:L140">SUM(G141)</f>
        <v>40014</v>
      </c>
      <c r="H140" s="67">
        <f t="shared" si="57"/>
        <v>0</v>
      </c>
      <c r="I140" s="67">
        <f t="shared" si="57"/>
        <v>0</v>
      </c>
      <c r="J140" s="67">
        <f t="shared" si="57"/>
        <v>0</v>
      </c>
      <c r="K140" s="67">
        <f t="shared" si="57"/>
        <v>0</v>
      </c>
      <c r="L140" s="67">
        <f t="shared" si="57"/>
        <v>0</v>
      </c>
      <c r="M140" s="67">
        <f t="shared" si="37"/>
        <v>0</v>
      </c>
      <c r="N140" s="67">
        <f>SUM(N141)</f>
        <v>0</v>
      </c>
      <c r="O140" s="67">
        <f>SUM(O141)</f>
        <v>0</v>
      </c>
    </row>
    <row r="141" spans="1:15" ht="12.75" hidden="1">
      <c r="A141" s="76"/>
      <c r="B141" s="76"/>
      <c r="C141" s="77" t="s">
        <v>255</v>
      </c>
      <c r="D141" s="70">
        <f t="shared" si="40"/>
        <v>199361</v>
      </c>
      <c r="E141" s="67">
        <f t="shared" si="41"/>
        <v>199361</v>
      </c>
      <c r="F141" s="67">
        <v>159347</v>
      </c>
      <c r="G141" s="67">
        <v>40014</v>
      </c>
      <c r="H141" s="67"/>
      <c r="I141" s="67"/>
      <c r="J141" s="67"/>
      <c r="K141" s="67"/>
      <c r="L141" s="67"/>
      <c r="M141" s="67">
        <f t="shared" si="37"/>
        <v>0</v>
      </c>
      <c r="N141" s="67"/>
      <c r="O141" s="67"/>
    </row>
    <row r="142" spans="1:15" ht="13.5">
      <c r="A142" s="65"/>
      <c r="B142" s="65" t="s">
        <v>266</v>
      </c>
      <c r="C142" s="66" t="s">
        <v>163</v>
      </c>
      <c r="D142" s="70">
        <f t="shared" si="40"/>
        <v>20000</v>
      </c>
      <c r="E142" s="67">
        <f t="shared" si="41"/>
        <v>20000</v>
      </c>
      <c r="F142" s="67"/>
      <c r="G142" s="67">
        <f>SUM(G143)</f>
        <v>20000</v>
      </c>
      <c r="H142" s="67"/>
      <c r="I142" s="67"/>
      <c r="J142" s="67"/>
      <c r="K142" s="67"/>
      <c r="L142" s="67"/>
      <c r="M142" s="67">
        <f t="shared" si="37"/>
        <v>0</v>
      </c>
      <c r="N142" s="67"/>
      <c r="O142" s="67"/>
    </row>
    <row r="143" spans="1:15" ht="12.75" hidden="1">
      <c r="A143" s="69"/>
      <c r="B143" s="69"/>
      <c r="C143" s="58" t="s">
        <v>332</v>
      </c>
      <c r="D143" s="70">
        <f t="shared" si="40"/>
        <v>20000</v>
      </c>
      <c r="E143" s="67">
        <f t="shared" si="41"/>
        <v>20000</v>
      </c>
      <c r="F143" s="67"/>
      <c r="G143" s="67">
        <v>20000</v>
      </c>
      <c r="H143" s="67"/>
      <c r="I143" s="67"/>
      <c r="J143" s="67"/>
      <c r="K143" s="67"/>
      <c r="L143" s="67"/>
      <c r="M143" s="67">
        <f t="shared" si="37"/>
        <v>0</v>
      </c>
      <c r="N143" s="67"/>
      <c r="O143" s="67"/>
    </row>
    <row r="144" spans="1:15" ht="25.5">
      <c r="A144" s="59" t="s">
        <v>267</v>
      </c>
      <c r="B144" s="59"/>
      <c r="C144" s="60" t="s">
        <v>268</v>
      </c>
      <c r="D144" s="61">
        <f t="shared" si="40"/>
        <v>1896671</v>
      </c>
      <c r="E144" s="62">
        <f t="shared" si="41"/>
        <v>1896671</v>
      </c>
      <c r="F144" s="62">
        <f>SUM(F145+F149+F151)</f>
        <v>1259189</v>
      </c>
      <c r="G144" s="62">
        <f aca="true" t="shared" si="58" ref="G144:L144">SUM(G145+G149+G151)</f>
        <v>206598</v>
      </c>
      <c r="H144" s="62">
        <f t="shared" si="58"/>
        <v>0</v>
      </c>
      <c r="I144" s="62">
        <f t="shared" si="58"/>
        <v>1928</v>
      </c>
      <c r="J144" s="62">
        <f t="shared" si="58"/>
        <v>428956</v>
      </c>
      <c r="K144" s="62">
        <f t="shared" si="58"/>
        <v>0</v>
      </c>
      <c r="L144" s="62">
        <f t="shared" si="58"/>
        <v>0</v>
      </c>
      <c r="M144" s="62">
        <f t="shared" si="37"/>
        <v>0</v>
      </c>
      <c r="N144" s="62">
        <f>SUM(N145+N149+N151)</f>
        <v>0</v>
      </c>
      <c r="O144" s="62">
        <f>SUM(O145+O149+O151)</f>
        <v>0</v>
      </c>
    </row>
    <row r="145" spans="1:15" ht="13.5">
      <c r="A145" s="65"/>
      <c r="B145" s="65" t="s">
        <v>269</v>
      </c>
      <c r="C145" s="66" t="s">
        <v>270</v>
      </c>
      <c r="D145" s="70">
        <f t="shared" si="40"/>
        <v>146498</v>
      </c>
      <c r="E145" s="67">
        <f t="shared" si="41"/>
        <v>146498</v>
      </c>
      <c r="F145" s="67">
        <f>SUM(F146)</f>
        <v>125941</v>
      </c>
      <c r="G145" s="67">
        <f aca="true" t="shared" si="59" ref="G145:L145">SUM(G146)</f>
        <v>20557</v>
      </c>
      <c r="H145" s="67">
        <f t="shared" si="59"/>
        <v>0</v>
      </c>
      <c r="I145" s="67">
        <f t="shared" si="59"/>
        <v>0</v>
      </c>
      <c r="J145" s="67">
        <f t="shared" si="59"/>
        <v>0</v>
      </c>
      <c r="K145" s="67">
        <f t="shared" si="59"/>
        <v>0</v>
      </c>
      <c r="L145" s="67">
        <f t="shared" si="59"/>
        <v>0</v>
      </c>
      <c r="M145" s="67">
        <f t="shared" si="37"/>
        <v>0</v>
      </c>
      <c r="N145" s="67">
        <f>SUM(N146)</f>
        <v>0</v>
      </c>
      <c r="O145" s="67">
        <f>SUM(O146)</f>
        <v>0</v>
      </c>
    </row>
    <row r="146" spans="1:15" ht="12.75" hidden="1">
      <c r="A146" s="76"/>
      <c r="B146" s="76"/>
      <c r="C146" s="94" t="s">
        <v>168</v>
      </c>
      <c r="D146" s="70">
        <f t="shared" si="40"/>
        <v>146498</v>
      </c>
      <c r="E146" s="67">
        <f t="shared" si="41"/>
        <v>146498</v>
      </c>
      <c r="F146" s="67">
        <f>SUM(F147+F148)</f>
        <v>125941</v>
      </c>
      <c r="G146" s="67">
        <f aca="true" t="shared" si="60" ref="G146:L146">SUM(G147+G148)</f>
        <v>20557</v>
      </c>
      <c r="H146" s="67">
        <f t="shared" si="60"/>
        <v>0</v>
      </c>
      <c r="I146" s="67">
        <f t="shared" si="60"/>
        <v>0</v>
      </c>
      <c r="J146" s="67">
        <f t="shared" si="60"/>
        <v>0</v>
      </c>
      <c r="K146" s="67">
        <f t="shared" si="60"/>
        <v>0</v>
      </c>
      <c r="L146" s="67">
        <f t="shared" si="60"/>
        <v>0</v>
      </c>
      <c r="M146" s="67">
        <f t="shared" si="37"/>
        <v>0</v>
      </c>
      <c r="N146" s="67">
        <f>SUM(N147+N148)</f>
        <v>0</v>
      </c>
      <c r="O146" s="67">
        <f>SUM(O147+O148)</f>
        <v>0</v>
      </c>
    </row>
    <row r="147" spans="1:15" ht="12.75" hidden="1">
      <c r="A147" s="76"/>
      <c r="B147" s="76"/>
      <c r="C147" s="94" t="s">
        <v>190</v>
      </c>
      <c r="D147" s="70">
        <f t="shared" si="40"/>
        <v>124000</v>
      </c>
      <c r="E147" s="67">
        <f t="shared" si="41"/>
        <v>124000</v>
      </c>
      <c r="F147" s="67">
        <v>105117</v>
      </c>
      <c r="G147" s="67">
        <v>18883</v>
      </c>
      <c r="H147" s="67"/>
      <c r="I147" s="67"/>
      <c r="J147" s="67"/>
      <c r="K147" s="67"/>
      <c r="L147" s="67"/>
      <c r="M147" s="67">
        <f t="shared" si="37"/>
        <v>0</v>
      </c>
      <c r="N147" s="67"/>
      <c r="O147" s="67"/>
    </row>
    <row r="148" spans="1:15" ht="12.75" hidden="1">
      <c r="A148" s="76"/>
      <c r="B148" s="76"/>
      <c r="C148" s="94" t="s">
        <v>201</v>
      </c>
      <c r="D148" s="70">
        <f t="shared" si="40"/>
        <v>22498</v>
      </c>
      <c r="E148" s="67">
        <f t="shared" si="41"/>
        <v>22498</v>
      </c>
      <c r="F148" s="67">
        <v>20824</v>
      </c>
      <c r="G148" s="67">
        <v>1674</v>
      </c>
      <c r="H148" s="67"/>
      <c r="I148" s="67"/>
      <c r="J148" s="67"/>
      <c r="K148" s="67"/>
      <c r="L148" s="67"/>
      <c r="M148" s="67">
        <f t="shared" si="37"/>
        <v>0</v>
      </c>
      <c r="N148" s="67"/>
      <c r="O148" s="67"/>
    </row>
    <row r="149" spans="1:15" ht="13.5">
      <c r="A149" s="65"/>
      <c r="B149" s="65" t="s">
        <v>271</v>
      </c>
      <c r="C149" s="66" t="s">
        <v>155</v>
      </c>
      <c r="D149" s="70">
        <f t="shared" si="40"/>
        <v>1321217</v>
      </c>
      <c r="E149" s="67">
        <f t="shared" si="41"/>
        <v>1321217</v>
      </c>
      <c r="F149" s="67">
        <f>SUM(F150)</f>
        <v>1133248</v>
      </c>
      <c r="G149" s="67">
        <f aca="true" t="shared" si="61" ref="G149:L149">SUM(G150)</f>
        <v>186041</v>
      </c>
      <c r="H149" s="67">
        <f t="shared" si="61"/>
        <v>0</v>
      </c>
      <c r="I149" s="67">
        <f t="shared" si="61"/>
        <v>1928</v>
      </c>
      <c r="J149" s="67">
        <f t="shared" si="61"/>
        <v>0</v>
      </c>
      <c r="K149" s="67">
        <f t="shared" si="61"/>
        <v>0</v>
      </c>
      <c r="L149" s="67">
        <f t="shared" si="61"/>
        <v>0</v>
      </c>
      <c r="M149" s="67">
        <f t="shared" si="37"/>
        <v>0</v>
      </c>
      <c r="N149" s="67">
        <f>SUM(N150)</f>
        <v>0</v>
      </c>
      <c r="O149" s="67">
        <f>SUM(O150)</f>
        <v>0</v>
      </c>
    </row>
    <row r="150" spans="1:15" ht="12.75" hidden="1">
      <c r="A150" s="76"/>
      <c r="B150" s="76"/>
      <c r="C150" s="77" t="s">
        <v>272</v>
      </c>
      <c r="D150" s="70">
        <f t="shared" si="40"/>
        <v>1321217</v>
      </c>
      <c r="E150" s="67">
        <f t="shared" si="41"/>
        <v>1321217</v>
      </c>
      <c r="F150" s="67">
        <v>1133248</v>
      </c>
      <c r="G150" s="67">
        <v>186041</v>
      </c>
      <c r="H150" s="67"/>
      <c r="I150" s="67">
        <v>1928</v>
      </c>
      <c r="J150" s="67"/>
      <c r="K150" s="67"/>
      <c r="L150" s="67"/>
      <c r="M150" s="67">
        <f t="shared" si="37"/>
        <v>0</v>
      </c>
      <c r="N150" s="67"/>
      <c r="O150" s="67"/>
    </row>
    <row r="151" spans="1:15" ht="13.5">
      <c r="A151" s="65"/>
      <c r="B151" s="65" t="s">
        <v>273</v>
      </c>
      <c r="C151" s="66" t="s">
        <v>163</v>
      </c>
      <c r="D151" s="70">
        <f t="shared" si="40"/>
        <v>428956</v>
      </c>
      <c r="E151" s="67">
        <f t="shared" si="41"/>
        <v>428956</v>
      </c>
      <c r="F151" s="67">
        <f aca="true" t="shared" si="62" ref="F151:L151">SUM(F152+F153+F154+F155)</f>
        <v>0</v>
      </c>
      <c r="G151" s="67">
        <f t="shared" si="62"/>
        <v>0</v>
      </c>
      <c r="H151" s="67">
        <f t="shared" si="62"/>
        <v>0</v>
      </c>
      <c r="I151" s="67">
        <f t="shared" si="62"/>
        <v>0</v>
      </c>
      <c r="J151" s="67">
        <f t="shared" si="62"/>
        <v>428956</v>
      </c>
      <c r="K151" s="67">
        <f t="shared" si="62"/>
        <v>0</v>
      </c>
      <c r="L151" s="67">
        <f t="shared" si="62"/>
        <v>0</v>
      </c>
      <c r="M151" s="67">
        <f t="shared" si="37"/>
        <v>0</v>
      </c>
      <c r="N151" s="67">
        <f>SUM(N152:N155)</f>
        <v>0</v>
      </c>
      <c r="O151" s="67">
        <f>SUM(O152:O155)</f>
        <v>0</v>
      </c>
    </row>
    <row r="152" spans="1:15" ht="12.75" hidden="1">
      <c r="A152" s="76"/>
      <c r="B152" s="76"/>
      <c r="C152" s="77" t="s">
        <v>274</v>
      </c>
      <c r="D152" s="70">
        <f>SUM(M152+E152)</f>
        <v>0</v>
      </c>
      <c r="E152" s="67">
        <f>SUM(F152:L152)</f>
        <v>0</v>
      </c>
      <c r="F152" s="67"/>
      <c r="G152" s="67"/>
      <c r="H152" s="67"/>
      <c r="I152" s="67"/>
      <c r="J152" s="67"/>
      <c r="K152" s="67"/>
      <c r="L152" s="67"/>
      <c r="M152" s="67">
        <f>SUM(N152)</f>
        <v>0</v>
      </c>
      <c r="N152" s="67"/>
      <c r="O152" s="67"/>
    </row>
    <row r="153" spans="1:15" ht="12.75" hidden="1">
      <c r="A153" s="76"/>
      <c r="B153" s="76"/>
      <c r="C153" s="77" t="s">
        <v>333</v>
      </c>
      <c r="D153" s="70">
        <f>SUM(M153+E153)</f>
        <v>17524</v>
      </c>
      <c r="E153" s="67">
        <f>SUM(F153:L153)</f>
        <v>17524</v>
      </c>
      <c r="F153" s="67"/>
      <c r="G153" s="67"/>
      <c r="H153" s="67"/>
      <c r="I153" s="67"/>
      <c r="J153" s="67">
        <v>17524</v>
      </c>
      <c r="K153" s="67"/>
      <c r="L153" s="67"/>
      <c r="M153" s="67">
        <f>SUM(N153)</f>
        <v>0</v>
      </c>
      <c r="N153" s="67"/>
      <c r="O153" s="67"/>
    </row>
    <row r="154" spans="1:15" ht="12.75" hidden="1">
      <c r="A154" s="76"/>
      <c r="B154" s="76"/>
      <c r="C154" s="77" t="s">
        <v>330</v>
      </c>
      <c r="D154" s="70">
        <f>SUM(M154+E154)</f>
        <v>87438</v>
      </c>
      <c r="E154" s="67">
        <f>SUM(F154:L154)</f>
        <v>87438</v>
      </c>
      <c r="F154" s="67"/>
      <c r="G154" s="67"/>
      <c r="H154" s="67"/>
      <c r="I154" s="67"/>
      <c r="J154" s="67">
        <v>87438</v>
      </c>
      <c r="K154" s="67"/>
      <c r="L154" s="67"/>
      <c r="M154" s="67">
        <f>SUM(N154)</f>
        <v>0</v>
      </c>
      <c r="N154" s="67"/>
      <c r="O154" s="67"/>
    </row>
    <row r="155" spans="1:15" ht="12.75" hidden="1">
      <c r="A155" s="76"/>
      <c r="B155" s="76"/>
      <c r="C155" s="77" t="s">
        <v>331</v>
      </c>
      <c r="D155" s="70">
        <f t="shared" si="40"/>
        <v>323994</v>
      </c>
      <c r="E155" s="67">
        <f t="shared" si="41"/>
        <v>323994</v>
      </c>
      <c r="F155" s="67"/>
      <c r="G155" s="67"/>
      <c r="H155" s="67"/>
      <c r="I155" s="67"/>
      <c r="J155" s="67">
        <v>323994</v>
      </c>
      <c r="K155" s="67"/>
      <c r="L155" s="67"/>
      <c r="M155" s="67">
        <f t="shared" si="37"/>
        <v>0</v>
      </c>
      <c r="N155" s="67"/>
      <c r="O155" s="67"/>
    </row>
    <row r="156" spans="1:15" ht="12.75">
      <c r="A156" s="59" t="s">
        <v>275</v>
      </c>
      <c r="B156" s="59"/>
      <c r="C156" s="60" t="s">
        <v>276</v>
      </c>
      <c r="D156" s="61">
        <f t="shared" si="40"/>
        <v>6648424</v>
      </c>
      <c r="E156" s="62">
        <f t="shared" si="41"/>
        <v>6648424</v>
      </c>
      <c r="F156" s="62">
        <f>SUM(F157+F159+F163+F167+F170+F172+F174+F177+F179)</f>
        <v>4054168</v>
      </c>
      <c r="G156" s="62">
        <f aca="true" t="shared" si="63" ref="G156:L156">SUM(G157+G159+G163+G167+G170+G172+G174+G177+G179)</f>
        <v>709039</v>
      </c>
      <c r="H156" s="62">
        <f t="shared" si="63"/>
        <v>1782885</v>
      </c>
      <c r="I156" s="62">
        <f t="shared" si="63"/>
        <v>102332</v>
      </c>
      <c r="J156" s="62">
        <f t="shared" si="63"/>
        <v>0</v>
      </c>
      <c r="K156" s="62">
        <f t="shared" si="63"/>
        <v>0</v>
      </c>
      <c r="L156" s="62">
        <f t="shared" si="63"/>
        <v>0</v>
      </c>
      <c r="M156" s="62">
        <f aca="true" t="shared" si="64" ref="M156:M206">SUM(N156)</f>
        <v>0</v>
      </c>
      <c r="N156" s="62">
        <f>SUM(N157+N159+N163+N167+N170+N172+N174+N177+N179)</f>
        <v>0</v>
      </c>
      <c r="O156" s="62">
        <f>SUM(O157+O159+O163+O167+O170+O172+O174+O177+O179)</f>
        <v>0</v>
      </c>
    </row>
    <row r="157" spans="1:15" ht="13.5">
      <c r="A157" s="96"/>
      <c r="B157" s="89" t="s">
        <v>277</v>
      </c>
      <c r="C157" s="82" t="s">
        <v>278</v>
      </c>
      <c r="D157" s="70">
        <f t="shared" si="40"/>
        <v>289006</v>
      </c>
      <c r="E157" s="67">
        <f t="shared" si="41"/>
        <v>289006</v>
      </c>
      <c r="F157" s="67">
        <f>SUM(F158)</f>
        <v>0</v>
      </c>
      <c r="G157" s="67">
        <f aca="true" t="shared" si="65" ref="G157:L157">SUM(G158)</f>
        <v>0</v>
      </c>
      <c r="H157" s="67">
        <f t="shared" si="65"/>
        <v>289006</v>
      </c>
      <c r="I157" s="67">
        <f t="shared" si="65"/>
        <v>0</v>
      </c>
      <c r="J157" s="67">
        <f t="shared" si="65"/>
        <v>0</v>
      </c>
      <c r="K157" s="67">
        <f t="shared" si="65"/>
        <v>0</v>
      </c>
      <c r="L157" s="67">
        <f t="shared" si="65"/>
        <v>0</v>
      </c>
      <c r="M157" s="67">
        <f t="shared" si="64"/>
        <v>0</v>
      </c>
      <c r="N157" s="67">
        <f>SUM(N158)</f>
        <v>0</v>
      </c>
      <c r="O157" s="67">
        <f>SUM(O158)</f>
        <v>0</v>
      </c>
    </row>
    <row r="158" spans="1:15" ht="12.75" hidden="1">
      <c r="A158" s="90"/>
      <c r="B158" s="90"/>
      <c r="C158" s="77" t="s">
        <v>168</v>
      </c>
      <c r="D158" s="70">
        <f t="shared" si="40"/>
        <v>289006</v>
      </c>
      <c r="E158" s="67">
        <f t="shared" si="41"/>
        <v>289006</v>
      </c>
      <c r="F158" s="67"/>
      <c r="G158" s="67"/>
      <c r="H158" s="67">
        <v>289006</v>
      </c>
      <c r="I158" s="67"/>
      <c r="J158" s="67"/>
      <c r="K158" s="67"/>
      <c r="L158" s="67"/>
      <c r="M158" s="67">
        <f t="shared" si="64"/>
        <v>0</v>
      </c>
      <c r="N158" s="67"/>
      <c r="O158" s="67"/>
    </row>
    <row r="159" spans="1:15" ht="13.5">
      <c r="A159" s="65"/>
      <c r="B159" s="65" t="s">
        <v>279</v>
      </c>
      <c r="C159" s="66" t="s">
        <v>280</v>
      </c>
      <c r="D159" s="70">
        <f t="shared" si="40"/>
        <v>209064</v>
      </c>
      <c r="E159" s="67">
        <f t="shared" si="41"/>
        <v>209064</v>
      </c>
      <c r="F159" s="67">
        <f>SUM(F160+F161+F162)</f>
        <v>42222</v>
      </c>
      <c r="G159" s="67">
        <f aca="true" t="shared" si="66" ref="G159:L159">SUM(G160+G161+G162)</f>
        <v>2039</v>
      </c>
      <c r="H159" s="67">
        <f t="shared" si="66"/>
        <v>164803</v>
      </c>
      <c r="I159" s="67">
        <f t="shared" si="66"/>
        <v>0</v>
      </c>
      <c r="J159" s="67">
        <f t="shared" si="66"/>
        <v>0</v>
      </c>
      <c r="K159" s="67">
        <f t="shared" si="66"/>
        <v>0</v>
      </c>
      <c r="L159" s="67">
        <f t="shared" si="66"/>
        <v>0</v>
      </c>
      <c r="M159" s="67">
        <f t="shared" si="64"/>
        <v>0</v>
      </c>
      <c r="N159" s="67">
        <f>SUM(N160+N161+N162)</f>
        <v>0</v>
      </c>
      <c r="O159" s="67">
        <f>SUM(O160+O161+O162)</f>
        <v>0</v>
      </c>
    </row>
    <row r="160" spans="1:15" ht="12.75" hidden="1">
      <c r="A160" s="76"/>
      <c r="B160" s="76"/>
      <c r="C160" s="77" t="s">
        <v>168</v>
      </c>
      <c r="D160" s="70">
        <f t="shared" si="40"/>
        <v>164803</v>
      </c>
      <c r="E160" s="67">
        <f t="shared" si="41"/>
        <v>164803</v>
      </c>
      <c r="F160" s="67"/>
      <c r="G160" s="67"/>
      <c r="H160" s="67">
        <v>164803</v>
      </c>
      <c r="I160" s="67"/>
      <c r="J160" s="67"/>
      <c r="K160" s="67"/>
      <c r="L160" s="67"/>
      <c r="M160" s="67">
        <f t="shared" si="64"/>
        <v>0</v>
      </c>
      <c r="N160" s="67"/>
      <c r="O160" s="67"/>
    </row>
    <row r="161" spans="1:15" ht="12.75" hidden="1">
      <c r="A161" s="76"/>
      <c r="B161" s="76"/>
      <c r="C161" s="94" t="s">
        <v>281</v>
      </c>
      <c r="D161" s="70">
        <f aca="true" t="shared" si="67" ref="D161:D205">SUM(M161+E161)</f>
        <v>19701</v>
      </c>
      <c r="E161" s="67">
        <f aca="true" t="shared" si="68" ref="E161:E205">SUM(F161:L161)</f>
        <v>19701</v>
      </c>
      <c r="F161" s="67">
        <v>17662</v>
      </c>
      <c r="G161" s="67">
        <v>2039</v>
      </c>
      <c r="H161" s="67"/>
      <c r="I161" s="67"/>
      <c r="J161" s="67"/>
      <c r="K161" s="67"/>
      <c r="L161" s="67"/>
      <c r="M161" s="67">
        <f t="shared" si="64"/>
        <v>0</v>
      </c>
      <c r="N161" s="67"/>
      <c r="O161" s="67"/>
    </row>
    <row r="162" spans="1:15" ht="12.75" hidden="1">
      <c r="A162" s="76"/>
      <c r="B162" s="76"/>
      <c r="C162" s="94" t="s">
        <v>282</v>
      </c>
      <c r="D162" s="70">
        <f t="shared" si="67"/>
        <v>24560</v>
      </c>
      <c r="E162" s="67">
        <f t="shared" si="68"/>
        <v>24560</v>
      </c>
      <c r="F162" s="67">
        <v>24560</v>
      </c>
      <c r="G162" s="67"/>
      <c r="H162" s="67"/>
      <c r="I162" s="67"/>
      <c r="J162" s="67"/>
      <c r="K162" s="67"/>
      <c r="L162" s="67"/>
      <c r="M162" s="67">
        <f t="shared" si="64"/>
        <v>0</v>
      </c>
      <c r="N162" s="67"/>
      <c r="O162" s="67"/>
    </row>
    <row r="163" spans="1:15" ht="27">
      <c r="A163" s="65"/>
      <c r="B163" s="65" t="s">
        <v>283</v>
      </c>
      <c r="C163" s="66" t="s">
        <v>284</v>
      </c>
      <c r="D163" s="70">
        <f t="shared" si="67"/>
        <v>832753</v>
      </c>
      <c r="E163" s="67">
        <f t="shared" si="68"/>
        <v>832753</v>
      </c>
      <c r="F163" s="67">
        <f>SUM(F164+F165+F166)</f>
        <v>772200</v>
      </c>
      <c r="G163" s="67">
        <f aca="true" t="shared" si="69" ref="G163:L163">SUM(G164+G165+G166)</f>
        <v>60000</v>
      </c>
      <c r="H163" s="67">
        <f t="shared" si="69"/>
        <v>0</v>
      </c>
      <c r="I163" s="67">
        <f t="shared" si="69"/>
        <v>553</v>
      </c>
      <c r="J163" s="67">
        <f t="shared" si="69"/>
        <v>0</v>
      </c>
      <c r="K163" s="67">
        <f t="shared" si="69"/>
        <v>0</v>
      </c>
      <c r="L163" s="67">
        <f t="shared" si="69"/>
        <v>0</v>
      </c>
      <c r="M163" s="67">
        <f t="shared" si="64"/>
        <v>0</v>
      </c>
      <c r="N163" s="67">
        <f>SUM(N164+N165+N166)</f>
        <v>0</v>
      </c>
      <c r="O163" s="67">
        <f>SUM(O164+O165+O166)</f>
        <v>0</v>
      </c>
    </row>
    <row r="164" spans="1:15" ht="12.75" hidden="1">
      <c r="A164" s="76"/>
      <c r="B164" s="76"/>
      <c r="C164" s="94" t="s">
        <v>281</v>
      </c>
      <c r="D164" s="70">
        <f t="shared" si="67"/>
        <v>254090</v>
      </c>
      <c r="E164" s="67">
        <f t="shared" si="68"/>
        <v>254090</v>
      </c>
      <c r="F164" s="67">
        <v>234000</v>
      </c>
      <c r="G164" s="67">
        <v>20000</v>
      </c>
      <c r="H164" s="67"/>
      <c r="I164" s="67">
        <v>90</v>
      </c>
      <c r="J164" s="67"/>
      <c r="K164" s="67"/>
      <c r="L164" s="67"/>
      <c r="M164" s="67">
        <f t="shared" si="64"/>
        <v>0</v>
      </c>
      <c r="N164" s="67"/>
      <c r="O164" s="67"/>
    </row>
    <row r="165" spans="1:15" ht="12.75" hidden="1">
      <c r="A165" s="76"/>
      <c r="B165" s="76"/>
      <c r="C165" s="94" t="s">
        <v>282</v>
      </c>
      <c r="D165" s="70">
        <f t="shared" si="67"/>
        <v>267963</v>
      </c>
      <c r="E165" s="67">
        <f t="shared" si="68"/>
        <v>267963</v>
      </c>
      <c r="F165" s="67">
        <v>247500</v>
      </c>
      <c r="G165" s="67">
        <v>20000</v>
      </c>
      <c r="H165" s="67"/>
      <c r="I165" s="67">
        <v>463</v>
      </c>
      <c r="J165" s="67"/>
      <c r="K165" s="67"/>
      <c r="L165" s="67"/>
      <c r="M165" s="67">
        <f t="shared" si="64"/>
        <v>0</v>
      </c>
      <c r="N165" s="67"/>
      <c r="O165" s="67"/>
    </row>
    <row r="166" spans="1:15" ht="16.5" customHeight="1" hidden="1">
      <c r="A166" s="76"/>
      <c r="B166" s="76"/>
      <c r="C166" s="94" t="s">
        <v>285</v>
      </c>
      <c r="D166" s="70">
        <f t="shared" si="67"/>
        <v>310700</v>
      </c>
      <c r="E166" s="67">
        <f t="shared" si="68"/>
        <v>310700</v>
      </c>
      <c r="F166" s="67">
        <v>290700</v>
      </c>
      <c r="G166" s="67">
        <v>20000</v>
      </c>
      <c r="H166" s="67"/>
      <c r="I166" s="67"/>
      <c r="J166" s="67"/>
      <c r="K166" s="67"/>
      <c r="L166" s="67"/>
      <c r="M166" s="67">
        <f t="shared" si="64"/>
        <v>0</v>
      </c>
      <c r="N166" s="67"/>
      <c r="O166" s="67"/>
    </row>
    <row r="167" spans="1:15" ht="13.5">
      <c r="A167" s="65"/>
      <c r="B167" s="65" t="s">
        <v>286</v>
      </c>
      <c r="C167" s="66" t="s">
        <v>287</v>
      </c>
      <c r="D167" s="70">
        <f t="shared" si="67"/>
        <v>596137</v>
      </c>
      <c r="E167" s="67">
        <f t="shared" si="68"/>
        <v>596137</v>
      </c>
      <c r="F167" s="67">
        <f>SUM(F168+F169)</f>
        <v>508100</v>
      </c>
      <c r="G167" s="67">
        <f aca="true" t="shared" si="70" ref="G167:L167">SUM(G168+G169)</f>
        <v>87000</v>
      </c>
      <c r="H167" s="67">
        <f t="shared" si="70"/>
        <v>0</v>
      </c>
      <c r="I167" s="67">
        <f t="shared" si="70"/>
        <v>1037</v>
      </c>
      <c r="J167" s="67">
        <f t="shared" si="70"/>
        <v>0</v>
      </c>
      <c r="K167" s="67">
        <f t="shared" si="70"/>
        <v>0</v>
      </c>
      <c r="L167" s="67">
        <f t="shared" si="70"/>
        <v>0</v>
      </c>
      <c r="M167" s="67">
        <f t="shared" si="64"/>
        <v>0</v>
      </c>
      <c r="N167" s="67">
        <f>SUM(N168+N169)</f>
        <v>0</v>
      </c>
      <c r="O167" s="67">
        <f>SUM(O168+O169)</f>
        <v>0</v>
      </c>
    </row>
    <row r="168" spans="1:15" ht="12.75" hidden="1">
      <c r="A168" s="76"/>
      <c r="B168" s="76"/>
      <c r="C168" s="94" t="s">
        <v>288</v>
      </c>
      <c r="D168" s="70">
        <f t="shared" si="67"/>
        <v>115600</v>
      </c>
      <c r="E168" s="67">
        <f t="shared" si="68"/>
        <v>115600</v>
      </c>
      <c r="F168" s="67">
        <v>98600</v>
      </c>
      <c r="G168" s="67">
        <v>17000</v>
      </c>
      <c r="H168" s="67"/>
      <c r="I168" s="67"/>
      <c r="J168" s="67"/>
      <c r="K168" s="67"/>
      <c r="L168" s="67"/>
      <c r="M168" s="67">
        <f t="shared" si="64"/>
        <v>0</v>
      </c>
      <c r="N168" s="67"/>
      <c r="O168" s="67"/>
    </row>
    <row r="169" spans="1:15" ht="25.5" hidden="1">
      <c r="A169" s="76"/>
      <c r="B169" s="76"/>
      <c r="C169" s="94" t="s">
        <v>289</v>
      </c>
      <c r="D169" s="70">
        <f t="shared" si="67"/>
        <v>480537</v>
      </c>
      <c r="E169" s="67">
        <f t="shared" si="68"/>
        <v>480537</v>
      </c>
      <c r="F169" s="67">
        <v>409500</v>
      </c>
      <c r="G169" s="67">
        <v>70000</v>
      </c>
      <c r="H169" s="67"/>
      <c r="I169" s="67">
        <v>1037</v>
      </c>
      <c r="J169" s="67"/>
      <c r="K169" s="67"/>
      <c r="L169" s="67"/>
      <c r="M169" s="67">
        <f t="shared" si="64"/>
        <v>0</v>
      </c>
      <c r="N169" s="97"/>
      <c r="O169" s="67"/>
    </row>
    <row r="170" spans="1:15" ht="13.5">
      <c r="A170" s="65"/>
      <c r="B170" s="65" t="s">
        <v>290</v>
      </c>
      <c r="C170" s="66" t="s">
        <v>291</v>
      </c>
      <c r="D170" s="70">
        <f t="shared" si="67"/>
        <v>700603</v>
      </c>
      <c r="E170" s="67">
        <f t="shared" si="68"/>
        <v>700603</v>
      </c>
      <c r="F170" s="67">
        <f>SUM(F171)</f>
        <v>538000</v>
      </c>
      <c r="G170" s="67">
        <f aca="true" t="shared" si="71" ref="G170:L170">SUM(G171)</f>
        <v>160000</v>
      </c>
      <c r="H170" s="67">
        <f t="shared" si="71"/>
        <v>0</v>
      </c>
      <c r="I170" s="67">
        <f t="shared" si="71"/>
        <v>2603</v>
      </c>
      <c r="J170" s="67">
        <f t="shared" si="71"/>
        <v>0</v>
      </c>
      <c r="K170" s="67">
        <f t="shared" si="71"/>
        <v>0</v>
      </c>
      <c r="L170" s="67">
        <f t="shared" si="71"/>
        <v>0</v>
      </c>
      <c r="M170" s="67">
        <f t="shared" si="64"/>
        <v>0</v>
      </c>
      <c r="N170" s="67">
        <f>SUM(N171)</f>
        <v>0</v>
      </c>
      <c r="O170" s="67">
        <f>SUM(O171)</f>
        <v>0</v>
      </c>
    </row>
    <row r="171" spans="1:15" ht="25.5" hidden="1">
      <c r="A171" s="76"/>
      <c r="B171" s="76"/>
      <c r="C171" s="94" t="s">
        <v>289</v>
      </c>
      <c r="D171" s="70">
        <f t="shared" si="67"/>
        <v>700603</v>
      </c>
      <c r="E171" s="67">
        <f t="shared" si="68"/>
        <v>700603</v>
      </c>
      <c r="F171" s="67">
        <v>538000</v>
      </c>
      <c r="G171" s="67">
        <v>160000</v>
      </c>
      <c r="H171" s="67"/>
      <c r="I171" s="67">
        <v>2603</v>
      </c>
      <c r="J171" s="67"/>
      <c r="K171" s="67"/>
      <c r="L171" s="67"/>
      <c r="M171" s="67">
        <f t="shared" si="64"/>
        <v>0</v>
      </c>
      <c r="N171" s="97"/>
      <c r="O171" s="67"/>
    </row>
    <row r="172" spans="1:15" ht="13.5">
      <c r="A172" s="65"/>
      <c r="B172" s="65" t="s">
        <v>292</v>
      </c>
      <c r="C172" s="66" t="s">
        <v>293</v>
      </c>
      <c r="D172" s="70">
        <f t="shared" si="67"/>
        <v>1320076</v>
      </c>
      <c r="E172" s="67">
        <f t="shared" si="68"/>
        <v>1320076</v>
      </c>
      <c r="F172" s="67">
        <f>SUM(F173)</f>
        <v>0</v>
      </c>
      <c r="G172" s="67">
        <f aca="true" t="shared" si="72" ref="G172:L172">SUM(G173)</f>
        <v>0</v>
      </c>
      <c r="H172" s="67">
        <f t="shared" si="72"/>
        <v>1320076</v>
      </c>
      <c r="I172" s="67">
        <f t="shared" si="72"/>
        <v>0</v>
      </c>
      <c r="J172" s="67">
        <f t="shared" si="72"/>
        <v>0</v>
      </c>
      <c r="K172" s="67">
        <f t="shared" si="72"/>
        <v>0</v>
      </c>
      <c r="L172" s="67">
        <f t="shared" si="72"/>
        <v>0</v>
      </c>
      <c r="M172" s="67">
        <f t="shared" si="64"/>
        <v>0</v>
      </c>
      <c r="N172" s="67">
        <f>SUM(N173)</f>
        <v>0</v>
      </c>
      <c r="O172" s="67">
        <f>SUM(O173)</f>
        <v>0</v>
      </c>
    </row>
    <row r="173" spans="1:15" ht="13.5" hidden="1">
      <c r="A173" s="76"/>
      <c r="B173" s="65"/>
      <c r="C173" s="77" t="s">
        <v>168</v>
      </c>
      <c r="D173" s="70">
        <f t="shared" si="67"/>
        <v>1320076</v>
      </c>
      <c r="E173" s="67">
        <f t="shared" si="68"/>
        <v>1320076</v>
      </c>
      <c r="F173" s="67"/>
      <c r="G173" s="67"/>
      <c r="H173" s="67">
        <v>1320076</v>
      </c>
      <c r="I173" s="67"/>
      <c r="J173" s="67"/>
      <c r="K173" s="67"/>
      <c r="L173" s="67"/>
      <c r="M173" s="67">
        <f t="shared" si="64"/>
        <v>0</v>
      </c>
      <c r="N173" s="67"/>
      <c r="O173" s="67"/>
    </row>
    <row r="174" spans="1:15" ht="13.5">
      <c r="A174" s="65"/>
      <c r="B174" s="65" t="s">
        <v>294</v>
      </c>
      <c r="C174" s="66" t="s">
        <v>295</v>
      </c>
      <c r="D174" s="70">
        <f t="shared" si="67"/>
        <v>2664785</v>
      </c>
      <c r="E174" s="67">
        <f t="shared" si="68"/>
        <v>2664785</v>
      </c>
      <c r="F174" s="67">
        <f>SUM(F175:F176)</f>
        <v>2193646</v>
      </c>
      <c r="G174" s="67">
        <f aca="true" t="shared" si="73" ref="G174:L174">SUM(G175:G176)</f>
        <v>380000</v>
      </c>
      <c r="H174" s="67">
        <f t="shared" si="73"/>
        <v>0</v>
      </c>
      <c r="I174" s="67">
        <f t="shared" si="73"/>
        <v>91139</v>
      </c>
      <c r="J174" s="67">
        <f t="shared" si="73"/>
        <v>0</v>
      </c>
      <c r="K174" s="67">
        <f t="shared" si="73"/>
        <v>0</v>
      </c>
      <c r="L174" s="67">
        <f t="shared" si="73"/>
        <v>0</v>
      </c>
      <c r="M174" s="67">
        <f t="shared" si="64"/>
        <v>0</v>
      </c>
      <c r="N174" s="67">
        <f>SUM(N176)</f>
        <v>0</v>
      </c>
      <c r="O174" s="67">
        <f>SUM(O176)</f>
        <v>0</v>
      </c>
    </row>
    <row r="175" spans="1:15" ht="12.75" hidden="1">
      <c r="A175" s="69"/>
      <c r="B175" s="69"/>
      <c r="C175" s="77" t="s">
        <v>225</v>
      </c>
      <c r="D175" s="70">
        <f>SUM(M175+E175)</f>
        <v>2634785</v>
      </c>
      <c r="E175" s="67">
        <f>SUM(F175:L175)</f>
        <v>2634785</v>
      </c>
      <c r="F175" s="67">
        <v>2193646</v>
      </c>
      <c r="G175" s="67">
        <v>350000</v>
      </c>
      <c r="H175" s="67"/>
      <c r="I175" s="67">
        <v>91139</v>
      </c>
      <c r="J175" s="67"/>
      <c r="K175" s="67"/>
      <c r="L175" s="67"/>
      <c r="M175" s="67">
        <f>SUM(N175)</f>
        <v>0</v>
      </c>
      <c r="N175" s="67"/>
      <c r="O175" s="67"/>
    </row>
    <row r="176" spans="1:15" ht="12.75" hidden="1">
      <c r="A176" s="69"/>
      <c r="B176" s="69"/>
      <c r="C176" s="77" t="s">
        <v>298</v>
      </c>
      <c r="D176" s="70">
        <f t="shared" si="67"/>
        <v>30000</v>
      </c>
      <c r="E176" s="67">
        <f t="shared" si="68"/>
        <v>30000</v>
      </c>
      <c r="F176" s="67"/>
      <c r="G176" s="67">
        <v>30000</v>
      </c>
      <c r="H176" s="67"/>
      <c r="I176" s="67"/>
      <c r="J176" s="67"/>
      <c r="K176" s="67"/>
      <c r="L176" s="67"/>
      <c r="M176" s="67">
        <f t="shared" si="64"/>
        <v>0</v>
      </c>
      <c r="N176" s="67"/>
      <c r="O176" s="67"/>
    </row>
    <row r="177" spans="1:15" ht="13.5">
      <c r="A177" s="65"/>
      <c r="B177" s="65" t="s">
        <v>296</v>
      </c>
      <c r="C177" s="66" t="s">
        <v>242</v>
      </c>
      <c r="D177" s="70">
        <f t="shared" si="67"/>
        <v>20000</v>
      </c>
      <c r="E177" s="67">
        <f t="shared" si="68"/>
        <v>20000</v>
      </c>
      <c r="F177" s="67">
        <f>SUM(F178)</f>
        <v>0</v>
      </c>
      <c r="G177" s="67">
        <f aca="true" t="shared" si="74" ref="G177:L177">SUM(G178)</f>
        <v>20000</v>
      </c>
      <c r="H177" s="67">
        <f t="shared" si="74"/>
        <v>0</v>
      </c>
      <c r="I177" s="67">
        <f t="shared" si="74"/>
        <v>0</v>
      </c>
      <c r="J177" s="67">
        <f t="shared" si="74"/>
        <v>0</v>
      </c>
      <c r="K177" s="67">
        <f t="shared" si="74"/>
        <v>0</v>
      </c>
      <c r="L177" s="67">
        <f t="shared" si="74"/>
        <v>0</v>
      </c>
      <c r="M177" s="67">
        <f t="shared" si="64"/>
        <v>0</v>
      </c>
      <c r="N177" s="67">
        <f>SUM(N178)</f>
        <v>0</v>
      </c>
      <c r="O177" s="67">
        <f>SUM(O178)</f>
        <v>0</v>
      </c>
    </row>
    <row r="178" spans="1:15" ht="12.75" hidden="1">
      <c r="A178" s="90"/>
      <c r="B178" s="90"/>
      <c r="C178" s="91" t="s">
        <v>168</v>
      </c>
      <c r="D178" s="70">
        <f t="shared" si="67"/>
        <v>20000</v>
      </c>
      <c r="E178" s="67">
        <f t="shared" si="68"/>
        <v>20000</v>
      </c>
      <c r="F178" s="67"/>
      <c r="G178" s="67">
        <v>20000</v>
      </c>
      <c r="H178" s="67"/>
      <c r="I178" s="67"/>
      <c r="J178" s="67"/>
      <c r="K178" s="67"/>
      <c r="L178" s="67"/>
      <c r="M178" s="67">
        <f t="shared" si="64"/>
        <v>0</v>
      </c>
      <c r="N178" s="67"/>
      <c r="O178" s="67"/>
    </row>
    <row r="179" spans="1:15" ht="13.5">
      <c r="A179" s="65"/>
      <c r="B179" s="65" t="s">
        <v>297</v>
      </c>
      <c r="C179" s="66" t="s">
        <v>163</v>
      </c>
      <c r="D179" s="70">
        <f t="shared" si="67"/>
        <v>16000</v>
      </c>
      <c r="E179" s="67">
        <f t="shared" si="68"/>
        <v>16000</v>
      </c>
      <c r="F179" s="67">
        <f>SUM(F180+F181)</f>
        <v>0</v>
      </c>
      <c r="G179" s="67">
        <f aca="true" t="shared" si="75" ref="G179:L179">SUM(G180+G181)</f>
        <v>0</v>
      </c>
      <c r="H179" s="67">
        <f t="shared" si="75"/>
        <v>9000</v>
      </c>
      <c r="I179" s="67">
        <f t="shared" si="75"/>
        <v>7000</v>
      </c>
      <c r="J179" s="67">
        <f t="shared" si="75"/>
        <v>0</v>
      </c>
      <c r="K179" s="67">
        <f t="shared" si="75"/>
        <v>0</v>
      </c>
      <c r="L179" s="67">
        <f t="shared" si="75"/>
        <v>0</v>
      </c>
      <c r="M179" s="67">
        <f t="shared" si="64"/>
        <v>0</v>
      </c>
      <c r="N179" s="67">
        <f>SUM(N180+N181)</f>
        <v>0</v>
      </c>
      <c r="O179" s="67">
        <f>SUM(O180+O181)</f>
        <v>0</v>
      </c>
    </row>
    <row r="180" spans="1:15" ht="12.75" hidden="1">
      <c r="A180" s="76"/>
      <c r="B180" s="76"/>
      <c r="C180" s="77" t="s">
        <v>336</v>
      </c>
      <c r="D180" s="70">
        <f>SUM(M180+E180)</f>
        <v>16000</v>
      </c>
      <c r="E180" s="67">
        <f>SUM(F180:L180)</f>
        <v>16000</v>
      </c>
      <c r="F180" s="67"/>
      <c r="G180" s="67"/>
      <c r="H180" s="67">
        <v>9000</v>
      </c>
      <c r="I180" s="67">
        <v>7000</v>
      </c>
      <c r="J180" s="67"/>
      <c r="K180" s="67"/>
      <c r="L180" s="67"/>
      <c r="M180" s="67">
        <f t="shared" si="64"/>
        <v>0</v>
      </c>
      <c r="N180" s="67"/>
      <c r="O180" s="67"/>
    </row>
    <row r="181" spans="1:15" ht="12.75" hidden="1">
      <c r="A181" s="76"/>
      <c r="B181" s="76"/>
      <c r="C181" s="77"/>
      <c r="D181" s="70">
        <f t="shared" si="67"/>
        <v>0</v>
      </c>
      <c r="E181" s="67">
        <f t="shared" si="68"/>
        <v>0</v>
      </c>
      <c r="F181" s="67"/>
      <c r="G181" s="67"/>
      <c r="H181" s="67"/>
      <c r="I181" s="67"/>
      <c r="J181" s="67"/>
      <c r="K181" s="67"/>
      <c r="L181" s="67"/>
      <c r="M181" s="67">
        <f t="shared" si="64"/>
        <v>0</v>
      </c>
      <c r="N181" s="67"/>
      <c r="O181" s="67"/>
    </row>
    <row r="182" spans="1:15" s="43" customFormat="1" ht="25.5" hidden="1">
      <c r="A182" s="83" t="s">
        <v>299</v>
      </c>
      <c r="B182" s="83"/>
      <c r="C182" s="84" t="s">
        <v>300</v>
      </c>
      <c r="D182" s="62">
        <f>SUM(M182+E182)</f>
        <v>0</v>
      </c>
      <c r="E182" s="62">
        <f>SUM(F182:L182)</f>
        <v>0</v>
      </c>
      <c r="F182" s="62">
        <f aca="true" t="shared" si="76" ref="F182:L182">SUM(F183+F185+F187+F189+F191)</f>
        <v>0</v>
      </c>
      <c r="G182" s="62">
        <f t="shared" si="76"/>
        <v>0</v>
      </c>
      <c r="H182" s="62">
        <f t="shared" si="76"/>
        <v>0</v>
      </c>
      <c r="I182" s="62">
        <f t="shared" si="76"/>
        <v>0</v>
      </c>
      <c r="J182" s="62">
        <f t="shared" si="76"/>
        <v>0</v>
      </c>
      <c r="K182" s="62">
        <f t="shared" si="76"/>
        <v>0</v>
      </c>
      <c r="L182" s="62">
        <f t="shared" si="76"/>
        <v>0</v>
      </c>
      <c r="M182" s="62">
        <f t="shared" si="64"/>
        <v>0</v>
      </c>
      <c r="N182" s="62">
        <f>SUM(N183+N185+N187+N189+N191)</f>
        <v>0</v>
      </c>
      <c r="O182" s="62">
        <f>SUM(O183+O185+O187+O189+O191)</f>
        <v>0</v>
      </c>
    </row>
    <row r="183" spans="1:15" ht="13.5" hidden="1">
      <c r="A183" s="65"/>
      <c r="B183" s="65" t="s">
        <v>301</v>
      </c>
      <c r="C183" s="66" t="s">
        <v>302</v>
      </c>
      <c r="D183" s="70">
        <f aca="true" t="shared" si="77" ref="D183:D190">SUM(M183+E183)</f>
        <v>0</v>
      </c>
      <c r="E183" s="67">
        <f aca="true" t="shared" si="78" ref="E183:E190">SUM(F183:L183)</f>
        <v>0</v>
      </c>
      <c r="F183" s="67">
        <f aca="true" t="shared" si="79" ref="F183:L183">SUM(F184)</f>
        <v>0</v>
      </c>
      <c r="G183" s="67">
        <f t="shared" si="79"/>
        <v>0</v>
      </c>
      <c r="H183" s="67">
        <f t="shared" si="79"/>
        <v>0</v>
      </c>
      <c r="I183" s="67">
        <f t="shared" si="79"/>
        <v>0</v>
      </c>
      <c r="J183" s="67">
        <f t="shared" si="79"/>
        <v>0</v>
      </c>
      <c r="K183" s="67">
        <f t="shared" si="79"/>
        <v>0</v>
      </c>
      <c r="L183" s="67">
        <f t="shared" si="79"/>
        <v>0</v>
      </c>
      <c r="M183" s="67">
        <f t="shared" si="64"/>
        <v>0</v>
      </c>
      <c r="N183" s="67">
        <f>SUM(N184)</f>
        <v>0</v>
      </c>
      <c r="O183" s="67">
        <f>SUM(O184)</f>
        <v>0</v>
      </c>
    </row>
    <row r="184" spans="1:15" ht="12.75" hidden="1">
      <c r="A184" s="76"/>
      <c r="B184" s="76"/>
      <c r="C184" s="77" t="s">
        <v>168</v>
      </c>
      <c r="D184" s="70">
        <f t="shared" si="77"/>
        <v>0</v>
      </c>
      <c r="E184" s="67">
        <f t="shared" si="78"/>
        <v>0</v>
      </c>
      <c r="F184" s="67"/>
      <c r="G184" s="67"/>
      <c r="H184" s="67"/>
      <c r="I184" s="67"/>
      <c r="J184" s="67"/>
      <c r="K184" s="67"/>
      <c r="L184" s="67"/>
      <c r="M184" s="67">
        <f t="shared" si="64"/>
        <v>0</v>
      </c>
      <c r="N184" s="67"/>
      <c r="O184" s="67"/>
    </row>
    <row r="185" spans="1:15" ht="13.5" hidden="1">
      <c r="A185" s="65"/>
      <c r="B185" s="65" t="s">
        <v>303</v>
      </c>
      <c r="C185" s="66" t="s">
        <v>304</v>
      </c>
      <c r="D185" s="70">
        <f t="shared" si="77"/>
        <v>0</v>
      </c>
      <c r="E185" s="67">
        <f t="shared" si="78"/>
        <v>0</v>
      </c>
      <c r="F185" s="67">
        <f aca="true" t="shared" si="80" ref="F185:L185">SUM(F186)</f>
        <v>0</v>
      </c>
      <c r="G185" s="67">
        <f t="shared" si="80"/>
        <v>0</v>
      </c>
      <c r="H185" s="67">
        <f t="shared" si="80"/>
        <v>0</v>
      </c>
      <c r="I185" s="67">
        <f t="shared" si="80"/>
        <v>0</v>
      </c>
      <c r="J185" s="67">
        <f t="shared" si="80"/>
        <v>0</v>
      </c>
      <c r="K185" s="67">
        <f t="shared" si="80"/>
        <v>0</v>
      </c>
      <c r="L185" s="67">
        <f t="shared" si="80"/>
        <v>0</v>
      </c>
      <c r="M185" s="67">
        <f t="shared" si="64"/>
        <v>0</v>
      </c>
      <c r="N185" s="67">
        <f>SUM(N186)</f>
        <v>0</v>
      </c>
      <c r="O185" s="67">
        <f>SUM(O186)</f>
        <v>0</v>
      </c>
    </row>
    <row r="186" spans="1:15" ht="12.75" hidden="1">
      <c r="A186" s="76"/>
      <c r="B186" s="76"/>
      <c r="C186" s="77" t="s">
        <v>168</v>
      </c>
      <c r="D186" s="70">
        <f t="shared" si="77"/>
        <v>0</v>
      </c>
      <c r="E186" s="67">
        <f t="shared" si="78"/>
        <v>0</v>
      </c>
      <c r="F186" s="67"/>
      <c r="G186" s="67"/>
      <c r="H186" s="67"/>
      <c r="I186" s="67"/>
      <c r="J186" s="67"/>
      <c r="K186" s="67"/>
      <c r="L186" s="67"/>
      <c r="M186" s="67">
        <f t="shared" si="64"/>
        <v>0</v>
      </c>
      <c r="N186" s="67"/>
      <c r="O186" s="67"/>
    </row>
    <row r="187" spans="1:15" ht="13.5" hidden="1">
      <c r="A187" s="65"/>
      <c r="B187" s="65" t="s">
        <v>305</v>
      </c>
      <c r="C187" s="66" t="s">
        <v>306</v>
      </c>
      <c r="D187" s="70">
        <f t="shared" si="77"/>
        <v>0</v>
      </c>
      <c r="E187" s="67">
        <f t="shared" si="78"/>
        <v>0</v>
      </c>
      <c r="F187" s="67">
        <f aca="true" t="shared" si="81" ref="F187:L187">SUM(F188)</f>
        <v>0</v>
      </c>
      <c r="G187" s="67">
        <f t="shared" si="81"/>
        <v>0</v>
      </c>
      <c r="H187" s="67">
        <f t="shared" si="81"/>
        <v>0</v>
      </c>
      <c r="I187" s="67">
        <f t="shared" si="81"/>
        <v>0</v>
      </c>
      <c r="J187" s="67">
        <f t="shared" si="81"/>
        <v>0</v>
      </c>
      <c r="K187" s="67">
        <f t="shared" si="81"/>
        <v>0</v>
      </c>
      <c r="L187" s="67">
        <f t="shared" si="81"/>
        <v>0</v>
      </c>
      <c r="M187" s="67">
        <f t="shared" si="64"/>
        <v>0</v>
      </c>
      <c r="N187" s="67">
        <f>SUM(N188)</f>
        <v>0</v>
      </c>
      <c r="O187" s="67">
        <f>SUM(O188)</f>
        <v>0</v>
      </c>
    </row>
    <row r="188" spans="1:15" ht="12.75" hidden="1">
      <c r="A188" s="76"/>
      <c r="B188" s="76"/>
      <c r="C188" s="77" t="s">
        <v>168</v>
      </c>
      <c r="D188" s="70">
        <f t="shared" si="77"/>
        <v>0</v>
      </c>
      <c r="E188" s="67">
        <f t="shared" si="78"/>
        <v>0</v>
      </c>
      <c r="F188" s="67"/>
      <c r="G188" s="67"/>
      <c r="H188" s="67"/>
      <c r="I188" s="67"/>
      <c r="J188" s="67"/>
      <c r="K188" s="67"/>
      <c r="L188" s="67"/>
      <c r="M188" s="67">
        <f t="shared" si="64"/>
        <v>0</v>
      </c>
      <c r="N188" s="67"/>
      <c r="O188" s="67"/>
    </row>
    <row r="189" spans="1:15" ht="13.5" hidden="1">
      <c r="A189" s="65"/>
      <c r="B189" s="65" t="s">
        <v>307</v>
      </c>
      <c r="C189" s="66" t="s">
        <v>308</v>
      </c>
      <c r="D189" s="70">
        <f t="shared" si="77"/>
        <v>0</v>
      </c>
      <c r="E189" s="67">
        <f t="shared" si="78"/>
        <v>0</v>
      </c>
      <c r="F189" s="67">
        <f aca="true" t="shared" si="82" ref="F189:L189">SUM(F190)</f>
        <v>0</v>
      </c>
      <c r="G189" s="67">
        <f t="shared" si="82"/>
        <v>0</v>
      </c>
      <c r="H189" s="67">
        <f t="shared" si="82"/>
        <v>0</v>
      </c>
      <c r="I189" s="67">
        <f t="shared" si="82"/>
        <v>0</v>
      </c>
      <c r="J189" s="67">
        <f t="shared" si="82"/>
        <v>0</v>
      </c>
      <c r="K189" s="67">
        <f t="shared" si="82"/>
        <v>0</v>
      </c>
      <c r="L189" s="67">
        <f t="shared" si="82"/>
        <v>0</v>
      </c>
      <c r="M189" s="67">
        <f t="shared" si="64"/>
        <v>0</v>
      </c>
      <c r="N189" s="67">
        <f>SUM(N190)</f>
        <v>0</v>
      </c>
      <c r="O189" s="67">
        <f>SUM(O190)</f>
        <v>0</v>
      </c>
    </row>
    <row r="190" spans="1:15" ht="12.75" hidden="1">
      <c r="A190" s="76"/>
      <c r="B190" s="76"/>
      <c r="C190" s="77" t="s">
        <v>168</v>
      </c>
      <c r="D190" s="70">
        <f t="shared" si="77"/>
        <v>0</v>
      </c>
      <c r="E190" s="67">
        <f t="shared" si="78"/>
        <v>0</v>
      </c>
      <c r="F190" s="67"/>
      <c r="G190" s="67"/>
      <c r="H190" s="67"/>
      <c r="I190" s="67"/>
      <c r="J190" s="67"/>
      <c r="K190" s="67"/>
      <c r="L190" s="67"/>
      <c r="M190" s="67">
        <f t="shared" si="64"/>
        <v>0</v>
      </c>
      <c r="N190" s="67"/>
      <c r="O190" s="67"/>
    </row>
    <row r="191" spans="1:15" ht="13.5" hidden="1">
      <c r="A191" s="65"/>
      <c r="B191" s="65" t="s">
        <v>309</v>
      </c>
      <c r="C191" s="66" t="s">
        <v>163</v>
      </c>
      <c r="D191" s="70">
        <f>SUM(M191+E191)</f>
        <v>0</v>
      </c>
      <c r="E191" s="67">
        <f>SUM(F191:L191)</f>
        <v>0</v>
      </c>
      <c r="F191" s="67">
        <f>SUM(F192)</f>
        <v>0</v>
      </c>
      <c r="G191" s="67">
        <f aca="true" t="shared" si="83" ref="G191:L191">SUM(G192)</f>
        <v>0</v>
      </c>
      <c r="H191" s="67">
        <f t="shared" si="83"/>
        <v>0</v>
      </c>
      <c r="I191" s="67">
        <f t="shared" si="83"/>
        <v>0</v>
      </c>
      <c r="J191" s="67">
        <f t="shared" si="83"/>
        <v>0</v>
      </c>
      <c r="K191" s="67">
        <f t="shared" si="83"/>
        <v>0</v>
      </c>
      <c r="L191" s="67">
        <f t="shared" si="83"/>
        <v>0</v>
      </c>
      <c r="M191" s="67">
        <f t="shared" si="64"/>
        <v>0</v>
      </c>
      <c r="N191" s="67">
        <f>SUM(N192)</f>
        <v>0</v>
      </c>
      <c r="O191" s="67">
        <f>SUM(O192)</f>
        <v>0</v>
      </c>
    </row>
    <row r="192" spans="1:15" ht="12.75" hidden="1">
      <c r="A192" s="76"/>
      <c r="B192" s="76"/>
      <c r="C192" s="77" t="s">
        <v>168</v>
      </c>
      <c r="D192" s="70">
        <f>SUM(M192+E192)</f>
        <v>0</v>
      </c>
      <c r="E192" s="67">
        <f>SUM(F192:L192)</f>
        <v>0</v>
      </c>
      <c r="F192" s="67"/>
      <c r="G192" s="67"/>
      <c r="H192" s="67"/>
      <c r="I192" s="67"/>
      <c r="J192" s="67"/>
      <c r="K192" s="67"/>
      <c r="L192" s="67"/>
      <c r="M192" s="67">
        <f t="shared" si="64"/>
        <v>0</v>
      </c>
      <c r="N192" s="67"/>
      <c r="O192" s="67"/>
    </row>
    <row r="193" spans="1:15" s="85" customFormat="1" ht="25.5">
      <c r="A193" s="83" t="s">
        <v>310</v>
      </c>
      <c r="B193" s="83"/>
      <c r="C193" s="84" t="s">
        <v>311</v>
      </c>
      <c r="D193" s="62">
        <f t="shared" si="67"/>
        <v>10000</v>
      </c>
      <c r="E193" s="62">
        <f t="shared" si="68"/>
        <v>10000</v>
      </c>
      <c r="F193" s="62">
        <f>SUM(F194+F196)</f>
        <v>0</v>
      </c>
      <c r="G193" s="62">
        <f aca="true" t="shared" si="84" ref="G193:L193">SUM(G194+G196)</f>
        <v>0</v>
      </c>
      <c r="H193" s="62">
        <f t="shared" si="84"/>
        <v>10000</v>
      </c>
      <c r="I193" s="62">
        <f t="shared" si="84"/>
        <v>0</v>
      </c>
      <c r="J193" s="62">
        <f t="shared" si="84"/>
        <v>0</v>
      </c>
      <c r="K193" s="62">
        <f t="shared" si="84"/>
        <v>0</v>
      </c>
      <c r="L193" s="62">
        <f t="shared" si="84"/>
        <v>0</v>
      </c>
      <c r="M193" s="62">
        <f t="shared" si="64"/>
        <v>0</v>
      </c>
      <c r="N193" s="62">
        <f>SUM(N194+N196)</f>
        <v>0</v>
      </c>
      <c r="O193" s="62">
        <f>SUM(O194+O196)</f>
        <v>0</v>
      </c>
    </row>
    <row r="194" spans="1:15" ht="13.5" hidden="1">
      <c r="A194" s="65"/>
      <c r="B194" s="65" t="s">
        <v>312</v>
      </c>
      <c r="C194" s="66" t="s">
        <v>313</v>
      </c>
      <c r="D194" s="70">
        <f t="shared" si="67"/>
        <v>0</v>
      </c>
      <c r="E194" s="67">
        <f t="shared" si="68"/>
        <v>0</v>
      </c>
      <c r="F194" s="67">
        <f>SUM(F195)</f>
        <v>0</v>
      </c>
      <c r="G194" s="67">
        <f aca="true" t="shared" si="85" ref="G194:L194">SUM(G195)</f>
        <v>0</v>
      </c>
      <c r="H194" s="67">
        <f t="shared" si="85"/>
        <v>0</v>
      </c>
      <c r="I194" s="67">
        <f t="shared" si="85"/>
        <v>0</v>
      </c>
      <c r="J194" s="67">
        <f t="shared" si="85"/>
        <v>0</v>
      </c>
      <c r="K194" s="67">
        <f t="shared" si="85"/>
        <v>0</v>
      </c>
      <c r="L194" s="67">
        <f t="shared" si="85"/>
        <v>0</v>
      </c>
      <c r="M194" s="67">
        <f t="shared" si="64"/>
        <v>0</v>
      </c>
      <c r="N194" s="67">
        <f>SUM(N195)</f>
        <v>0</v>
      </c>
      <c r="O194" s="67">
        <f>SUM(O195)</f>
        <v>0</v>
      </c>
    </row>
    <row r="195" spans="1:15" ht="12.75" hidden="1">
      <c r="A195" s="76"/>
      <c r="B195" s="76"/>
      <c r="C195" s="77" t="s">
        <v>168</v>
      </c>
      <c r="D195" s="70">
        <f t="shared" si="67"/>
        <v>0</v>
      </c>
      <c r="E195" s="67">
        <f t="shared" si="68"/>
        <v>0</v>
      </c>
      <c r="F195" s="67"/>
      <c r="G195" s="67"/>
      <c r="H195" s="67"/>
      <c r="I195" s="67"/>
      <c r="J195" s="67"/>
      <c r="K195" s="67"/>
      <c r="L195" s="67"/>
      <c r="M195" s="67">
        <f t="shared" si="64"/>
        <v>0</v>
      </c>
      <c r="N195" s="67"/>
      <c r="O195" s="67"/>
    </row>
    <row r="196" spans="1:15" ht="13.5">
      <c r="A196" s="98"/>
      <c r="B196" s="65" t="s">
        <v>314</v>
      </c>
      <c r="C196" s="66" t="s">
        <v>315</v>
      </c>
      <c r="D196" s="70">
        <f t="shared" si="67"/>
        <v>10000</v>
      </c>
      <c r="E196" s="67">
        <f t="shared" si="68"/>
        <v>10000</v>
      </c>
      <c r="F196" s="67">
        <f>SUM(F197)</f>
        <v>0</v>
      </c>
      <c r="G196" s="67">
        <f aca="true" t="shared" si="86" ref="G196:L196">SUM(G197)</f>
        <v>0</v>
      </c>
      <c r="H196" s="67">
        <f t="shared" si="86"/>
        <v>10000</v>
      </c>
      <c r="I196" s="67">
        <f t="shared" si="86"/>
        <v>0</v>
      </c>
      <c r="J196" s="67">
        <f t="shared" si="86"/>
        <v>0</v>
      </c>
      <c r="K196" s="67">
        <f t="shared" si="86"/>
        <v>0</v>
      </c>
      <c r="L196" s="67">
        <f t="shared" si="86"/>
        <v>0</v>
      </c>
      <c r="M196" s="67">
        <f t="shared" si="64"/>
        <v>0</v>
      </c>
      <c r="N196" s="67">
        <f>SUM(N197)</f>
        <v>0</v>
      </c>
      <c r="O196" s="67">
        <f>SUM(O197)</f>
        <v>0</v>
      </c>
    </row>
    <row r="197" spans="1:15" ht="12.75" hidden="1">
      <c r="A197" s="76"/>
      <c r="B197" s="76"/>
      <c r="C197" s="77" t="s">
        <v>168</v>
      </c>
      <c r="D197" s="70">
        <f t="shared" si="67"/>
        <v>10000</v>
      </c>
      <c r="E197" s="67">
        <f t="shared" si="68"/>
        <v>10000</v>
      </c>
      <c r="F197" s="67"/>
      <c r="G197" s="67"/>
      <c r="H197" s="67">
        <v>10000</v>
      </c>
      <c r="I197" s="67"/>
      <c r="J197" s="67"/>
      <c r="K197" s="67"/>
      <c r="L197" s="67"/>
      <c r="M197" s="67">
        <f t="shared" si="64"/>
        <v>0</v>
      </c>
      <c r="N197" s="67"/>
      <c r="O197" s="67"/>
    </row>
    <row r="198" spans="1:15" ht="12.75">
      <c r="A198" s="59" t="s">
        <v>316</v>
      </c>
      <c r="B198" s="59"/>
      <c r="C198" s="60" t="s">
        <v>317</v>
      </c>
      <c r="D198" s="61">
        <f t="shared" si="67"/>
        <v>77336</v>
      </c>
      <c r="E198" s="62">
        <f t="shared" si="68"/>
        <v>77336</v>
      </c>
      <c r="F198" s="62">
        <f aca="true" t="shared" si="87" ref="F198:K198">SUM(F199+F204)</f>
        <v>36213</v>
      </c>
      <c r="G198" s="62">
        <f t="shared" si="87"/>
        <v>39916</v>
      </c>
      <c r="H198" s="62">
        <f t="shared" si="87"/>
        <v>1000</v>
      </c>
      <c r="I198" s="62">
        <f t="shared" si="87"/>
        <v>207</v>
      </c>
      <c r="J198" s="62">
        <f t="shared" si="87"/>
        <v>0</v>
      </c>
      <c r="K198" s="62">
        <f t="shared" si="87"/>
        <v>0</v>
      </c>
      <c r="L198" s="81"/>
      <c r="M198" s="62">
        <f t="shared" si="64"/>
        <v>0</v>
      </c>
      <c r="N198" s="62">
        <f>SUM(N199+N204)</f>
        <v>0</v>
      </c>
      <c r="O198" s="62">
        <f>SUM(O199+O204)</f>
        <v>0</v>
      </c>
    </row>
    <row r="199" spans="1:15" ht="13.5">
      <c r="A199" s="65"/>
      <c r="B199" s="65" t="s">
        <v>318</v>
      </c>
      <c r="C199" s="66" t="s">
        <v>319</v>
      </c>
      <c r="D199" s="70">
        <f t="shared" si="67"/>
        <v>76336</v>
      </c>
      <c r="E199" s="67">
        <f t="shared" si="68"/>
        <v>76336</v>
      </c>
      <c r="F199" s="67">
        <f>SUM(F200+F201+F203+F202)</f>
        <v>36213</v>
      </c>
      <c r="G199" s="67">
        <f aca="true" t="shared" si="88" ref="G199:L199">SUM(G200+G201+G203+G202)</f>
        <v>39916</v>
      </c>
      <c r="H199" s="67">
        <f t="shared" si="88"/>
        <v>0</v>
      </c>
      <c r="I199" s="67">
        <f t="shared" si="88"/>
        <v>207</v>
      </c>
      <c r="J199" s="67">
        <f t="shared" si="88"/>
        <v>0</v>
      </c>
      <c r="K199" s="67">
        <f t="shared" si="88"/>
        <v>0</v>
      </c>
      <c r="L199" s="67">
        <f t="shared" si="88"/>
        <v>0</v>
      </c>
      <c r="M199" s="67">
        <f t="shared" si="64"/>
        <v>0</v>
      </c>
      <c r="N199" s="67">
        <f>SUM(N200+N201+N203)</f>
        <v>0</v>
      </c>
      <c r="O199" s="67">
        <f>SUM(O200+O201+O203)</f>
        <v>0</v>
      </c>
    </row>
    <row r="200" spans="1:15" ht="12.75" hidden="1">
      <c r="A200" s="76"/>
      <c r="B200" s="76"/>
      <c r="C200" s="77" t="s">
        <v>168</v>
      </c>
      <c r="D200" s="70">
        <f t="shared" si="67"/>
        <v>20000</v>
      </c>
      <c r="E200" s="67">
        <f t="shared" si="68"/>
        <v>20000</v>
      </c>
      <c r="F200" s="67"/>
      <c r="G200" s="67">
        <v>20000</v>
      </c>
      <c r="H200" s="67"/>
      <c r="I200" s="67"/>
      <c r="J200" s="67"/>
      <c r="K200" s="67"/>
      <c r="L200" s="67"/>
      <c r="M200" s="67">
        <f t="shared" si="64"/>
        <v>0</v>
      </c>
      <c r="N200" s="67"/>
      <c r="O200" s="67"/>
    </row>
    <row r="201" spans="1:15" ht="12.75" hidden="1">
      <c r="A201" s="76"/>
      <c r="B201" s="76"/>
      <c r="C201" s="94" t="s">
        <v>234</v>
      </c>
      <c r="D201" s="70">
        <f t="shared" si="67"/>
        <v>21542</v>
      </c>
      <c r="E201" s="67">
        <f t="shared" si="68"/>
        <v>21542</v>
      </c>
      <c r="F201" s="67">
        <v>13901</v>
      </c>
      <c r="G201" s="67">
        <v>7641</v>
      </c>
      <c r="H201" s="67"/>
      <c r="I201" s="67"/>
      <c r="J201" s="67"/>
      <c r="K201" s="67"/>
      <c r="L201" s="67"/>
      <c r="M201" s="67">
        <f t="shared" si="64"/>
        <v>0</v>
      </c>
      <c r="N201" s="67"/>
      <c r="O201" s="67"/>
    </row>
    <row r="202" spans="1:15" ht="12.75" hidden="1">
      <c r="A202" s="76"/>
      <c r="B202" s="76"/>
      <c r="C202" s="94" t="s">
        <v>237</v>
      </c>
      <c r="D202" s="70">
        <f>SUM(M202+E202)</f>
        <v>16407</v>
      </c>
      <c r="E202" s="67">
        <f>SUM(F202:L202)</f>
        <v>16407</v>
      </c>
      <c r="F202" s="67">
        <v>11700</v>
      </c>
      <c r="G202" s="67">
        <v>4500</v>
      </c>
      <c r="H202" s="67"/>
      <c r="I202" s="67">
        <v>207</v>
      </c>
      <c r="J202" s="67"/>
      <c r="K202" s="67"/>
      <c r="L202" s="67"/>
      <c r="M202" s="67">
        <f t="shared" si="64"/>
        <v>0</v>
      </c>
      <c r="N202" s="67"/>
      <c r="O202" s="67"/>
    </row>
    <row r="203" spans="1:15" ht="12.75" hidden="1">
      <c r="A203" s="76"/>
      <c r="B203" s="76"/>
      <c r="C203" s="94" t="s">
        <v>232</v>
      </c>
      <c r="D203" s="70">
        <f t="shared" si="67"/>
        <v>18387</v>
      </c>
      <c r="E203" s="67">
        <f t="shared" si="68"/>
        <v>18387</v>
      </c>
      <c r="F203" s="67">
        <v>10612</v>
      </c>
      <c r="G203" s="67">
        <v>7775</v>
      </c>
      <c r="H203" s="67"/>
      <c r="I203" s="67"/>
      <c r="J203" s="67"/>
      <c r="K203" s="67"/>
      <c r="L203" s="67"/>
      <c r="M203" s="67">
        <f t="shared" si="64"/>
        <v>0</v>
      </c>
      <c r="N203" s="67"/>
      <c r="O203" s="67"/>
    </row>
    <row r="204" spans="1:15" ht="13.5">
      <c r="A204" s="65"/>
      <c r="B204" s="65" t="s">
        <v>320</v>
      </c>
      <c r="C204" s="66" t="s">
        <v>321</v>
      </c>
      <c r="D204" s="70">
        <f t="shared" si="67"/>
        <v>1000</v>
      </c>
      <c r="E204" s="67">
        <f t="shared" si="68"/>
        <v>1000</v>
      </c>
      <c r="F204" s="67">
        <f>SUM(F205)</f>
        <v>0</v>
      </c>
      <c r="G204" s="67">
        <f aca="true" t="shared" si="89" ref="G204:L204">SUM(G205)</f>
        <v>0</v>
      </c>
      <c r="H204" s="67">
        <f t="shared" si="89"/>
        <v>1000</v>
      </c>
      <c r="I204" s="67">
        <f t="shared" si="89"/>
        <v>0</v>
      </c>
      <c r="J204" s="67">
        <f t="shared" si="89"/>
        <v>0</v>
      </c>
      <c r="K204" s="67">
        <f t="shared" si="89"/>
        <v>0</v>
      </c>
      <c r="L204" s="67">
        <f t="shared" si="89"/>
        <v>0</v>
      </c>
      <c r="M204" s="67">
        <f t="shared" si="64"/>
        <v>0</v>
      </c>
      <c r="N204" s="67">
        <f>SUM(N205)</f>
        <v>0</v>
      </c>
      <c r="O204" s="67">
        <f>SUM(O205)</f>
        <v>0</v>
      </c>
    </row>
    <row r="205" spans="1:15" ht="12.75" hidden="1">
      <c r="A205" s="76"/>
      <c r="B205" s="76"/>
      <c r="C205" s="77" t="s">
        <v>168</v>
      </c>
      <c r="D205" s="70">
        <f t="shared" si="67"/>
        <v>1000</v>
      </c>
      <c r="E205" s="67">
        <f t="shared" si="68"/>
        <v>1000</v>
      </c>
      <c r="F205" s="67"/>
      <c r="G205" s="67"/>
      <c r="H205" s="67">
        <v>1000</v>
      </c>
      <c r="I205" s="67"/>
      <c r="J205" s="67"/>
      <c r="K205" s="67"/>
      <c r="L205" s="67"/>
      <c r="M205" s="67">
        <f t="shared" si="64"/>
        <v>0</v>
      </c>
      <c r="N205" s="67"/>
      <c r="O205" s="67"/>
    </row>
    <row r="206" spans="1:15" s="64" customFormat="1" ht="12.75">
      <c r="A206" s="156" t="s">
        <v>7</v>
      </c>
      <c r="B206" s="156"/>
      <c r="C206" s="156"/>
      <c r="D206" s="99">
        <f>SUM(E206+M206)</f>
        <v>59738971</v>
      </c>
      <c r="E206" s="100">
        <f>SUM(F206:L206)</f>
        <v>55363485</v>
      </c>
      <c r="F206" s="100">
        <f aca="true" t="shared" si="90" ref="F206:L206">SUM(F10+F13+F18+F21+F27+F30+F39+F50+F70+F74+F79+F83+F116+F125+F144+F156+F182+F193+F198)</f>
        <v>34730550</v>
      </c>
      <c r="G206" s="100">
        <f t="shared" si="90"/>
        <v>10432612</v>
      </c>
      <c r="H206" s="100">
        <f t="shared" si="90"/>
        <v>3947666</v>
      </c>
      <c r="I206" s="100">
        <f t="shared" si="90"/>
        <v>2534562</v>
      </c>
      <c r="J206" s="100">
        <f t="shared" si="90"/>
        <v>428956</v>
      </c>
      <c r="K206" s="100">
        <f t="shared" si="90"/>
        <v>1008593</v>
      </c>
      <c r="L206" s="100">
        <f t="shared" si="90"/>
        <v>2280546</v>
      </c>
      <c r="M206" s="100">
        <f t="shared" si="64"/>
        <v>4375486</v>
      </c>
      <c r="N206" s="100">
        <f>SUM(N10+N13+N18+N21+N27+N30+N39+N50+N70+N74+N79+N83+N116+N125+N144+N156+N182+N193+N198)</f>
        <v>4375486</v>
      </c>
      <c r="O206" s="100">
        <f>SUM(O10+O13+O18+O21+O27+O30+O39+O50+O70+O74+O79+O83+O116+O125+O144+O156+O182+O193+O198)</f>
        <v>4375486</v>
      </c>
    </row>
    <row r="207" ht="12.75">
      <c r="C207" s="101"/>
    </row>
    <row r="209" spans="4:7" ht="12.75">
      <c r="D209" s="102"/>
      <c r="G209" s="104"/>
    </row>
    <row r="210" spans="2:7" ht="12.75">
      <c r="B210" s="103"/>
      <c r="G210" s="155"/>
    </row>
    <row r="211" spans="5:7" ht="12.75">
      <c r="E211" s="104"/>
      <c r="G211" s="155"/>
    </row>
    <row r="212" ht="12.75">
      <c r="G212" s="155"/>
    </row>
    <row r="213" ht="12.75">
      <c r="E213" s="104"/>
    </row>
  </sheetData>
  <sheetProtection/>
  <mergeCells count="19">
    <mergeCell ref="A206:C206"/>
    <mergeCell ref="L1:M1"/>
    <mergeCell ref="A2:H2"/>
    <mergeCell ref="E4:O4"/>
    <mergeCell ref="E5:E7"/>
    <mergeCell ref="F5:L5"/>
    <mergeCell ref="M5:M7"/>
    <mergeCell ref="N5:O5"/>
    <mergeCell ref="F6:G6"/>
    <mergeCell ref="H6:H7"/>
    <mergeCell ref="A4:A7"/>
    <mergeCell ref="B4:B7"/>
    <mergeCell ref="C4:C7"/>
    <mergeCell ref="D4:D7"/>
    <mergeCell ref="N6:N7"/>
    <mergeCell ref="I6:I7"/>
    <mergeCell ref="J6:J7"/>
    <mergeCell ref="K6:K7"/>
    <mergeCell ref="L6:L7"/>
  </mergeCells>
  <printOptions horizontalCentered="1"/>
  <pageMargins left="0.23" right="0.19" top="0.65" bottom="0.5905511811023623" header="0.2755905511811024" footer="0.5118110236220472"/>
  <pageSetup horizontalDpi="300" verticalDpi="300" orientation="landscape" paperSize="9" scale="60" r:id="rId1"/>
  <colBreaks count="1" manualBreakCount="1">
    <brk id="15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="130" zoomScaleNormal="130" zoomScalePageLayoutView="0" workbookViewId="0" topLeftCell="A1">
      <selection activeCell="E4" sqref="E4"/>
    </sheetView>
  </sheetViews>
  <sheetFormatPr defaultColWidth="9.00390625" defaultRowHeight="12.75"/>
  <cols>
    <col min="1" max="1" width="4.75390625" style="43" bestFit="1" customWidth="1"/>
    <col min="2" max="2" width="40.125" style="43" bestFit="1" customWidth="1"/>
    <col min="3" max="3" width="14.00390625" style="43" customWidth="1"/>
    <col min="4" max="4" width="17.125" style="43" customWidth="1"/>
    <col min="5" max="16384" width="9.125" style="43" customWidth="1"/>
  </cols>
  <sheetData>
    <row r="1" spans="4:5" ht="48.75" customHeight="1">
      <c r="D1" s="194" t="s">
        <v>369</v>
      </c>
      <c r="E1" s="194"/>
    </row>
    <row r="2" spans="1:7" ht="45.75" customHeight="1">
      <c r="A2" s="191" t="s">
        <v>337</v>
      </c>
      <c r="B2" s="192"/>
      <c r="C2" s="192"/>
      <c r="D2" s="192"/>
      <c r="E2" s="107"/>
      <c r="F2" s="107"/>
      <c r="G2" s="108"/>
    </row>
    <row r="3" ht="9.75" customHeight="1">
      <c r="D3" s="48" t="s">
        <v>0</v>
      </c>
    </row>
    <row r="4" spans="1:4" ht="64.5" customHeight="1">
      <c r="A4" s="109" t="s">
        <v>15</v>
      </c>
      <c r="B4" s="109" t="s">
        <v>16</v>
      </c>
      <c r="C4" s="110" t="s">
        <v>17</v>
      </c>
      <c r="D4" s="110" t="s">
        <v>73</v>
      </c>
    </row>
    <row r="5" spans="1:4" s="112" customFormat="1" ht="10.5" customHeight="1">
      <c r="A5" s="111">
        <v>1</v>
      </c>
      <c r="B5" s="111">
        <v>2</v>
      </c>
      <c r="C5" s="111">
        <v>3</v>
      </c>
      <c r="D5" s="111">
        <v>4</v>
      </c>
    </row>
    <row r="6" spans="1:4" ht="18.75" customHeight="1">
      <c r="A6" s="193" t="s">
        <v>18</v>
      </c>
      <c r="B6" s="193"/>
      <c r="C6" s="113"/>
      <c r="D6" s="114"/>
    </row>
    <row r="7" spans="1:4" ht="18.75" customHeight="1">
      <c r="A7" s="115" t="s">
        <v>19</v>
      </c>
      <c r="B7" s="116" t="s">
        <v>20</v>
      </c>
      <c r="C7" s="115" t="s">
        <v>21</v>
      </c>
      <c r="D7" s="116"/>
    </row>
    <row r="8" spans="1:4" ht="18.75" customHeight="1">
      <c r="A8" s="117" t="s">
        <v>22</v>
      </c>
      <c r="B8" s="118" t="s">
        <v>23</v>
      </c>
      <c r="C8" s="117" t="s">
        <v>21</v>
      </c>
      <c r="D8" s="118"/>
    </row>
    <row r="9" spans="1:4" ht="25.5">
      <c r="A9" s="117" t="s">
        <v>24</v>
      </c>
      <c r="B9" s="119" t="s">
        <v>25</v>
      </c>
      <c r="C9" s="117" t="s">
        <v>26</v>
      </c>
      <c r="D9" s="118"/>
    </row>
    <row r="10" spans="1:4" ht="18.75" customHeight="1">
      <c r="A10" s="117" t="s">
        <v>27</v>
      </c>
      <c r="B10" s="118" t="s">
        <v>28</v>
      </c>
      <c r="C10" s="117" t="s">
        <v>29</v>
      </c>
      <c r="D10" s="118"/>
    </row>
    <row r="11" spans="1:4" ht="18.75" customHeight="1">
      <c r="A11" s="117" t="s">
        <v>30</v>
      </c>
      <c r="B11" s="118" t="s">
        <v>31</v>
      </c>
      <c r="C11" s="117" t="s">
        <v>32</v>
      </c>
      <c r="D11" s="118"/>
    </row>
    <row r="12" spans="1:4" ht="18.75" customHeight="1">
      <c r="A12" s="117" t="s">
        <v>33</v>
      </c>
      <c r="B12" s="118" t="s">
        <v>34</v>
      </c>
      <c r="C12" s="117" t="s">
        <v>35</v>
      </c>
      <c r="D12" s="118"/>
    </row>
    <row r="13" spans="1:4" ht="18.75" customHeight="1">
      <c r="A13" s="117" t="s">
        <v>36</v>
      </c>
      <c r="B13" s="118" t="s">
        <v>37</v>
      </c>
      <c r="C13" s="117" t="s">
        <v>38</v>
      </c>
      <c r="D13" s="118"/>
    </row>
    <row r="14" spans="1:4" ht="18.75" customHeight="1">
      <c r="A14" s="117" t="s">
        <v>39</v>
      </c>
      <c r="B14" s="120" t="s">
        <v>69</v>
      </c>
      <c r="C14" s="121" t="s">
        <v>70</v>
      </c>
      <c r="D14" s="122"/>
    </row>
    <row r="15" spans="1:4" ht="18.75" customHeight="1">
      <c r="A15" s="123" t="s">
        <v>71</v>
      </c>
      <c r="D15" s="124"/>
    </row>
    <row r="16" spans="1:4" ht="18.75" customHeight="1">
      <c r="A16" s="193" t="s">
        <v>40</v>
      </c>
      <c r="B16" s="193"/>
      <c r="C16" s="113"/>
      <c r="D16" s="114"/>
    </row>
    <row r="17" spans="1:4" ht="18.75" customHeight="1">
      <c r="A17" s="115" t="s">
        <v>19</v>
      </c>
      <c r="B17" s="116" t="s">
        <v>41</v>
      </c>
      <c r="C17" s="115" t="s">
        <v>42</v>
      </c>
      <c r="D17" s="125">
        <v>3841106</v>
      </c>
    </row>
    <row r="18" spans="1:4" ht="18.75" customHeight="1">
      <c r="A18" s="117" t="s">
        <v>22</v>
      </c>
      <c r="B18" s="118" t="s">
        <v>43</v>
      </c>
      <c r="C18" s="117" t="s">
        <v>42</v>
      </c>
      <c r="D18" s="126"/>
    </row>
    <row r="19" spans="1:4" ht="38.25">
      <c r="A19" s="117" t="s">
        <v>24</v>
      </c>
      <c r="B19" s="119" t="s">
        <v>44</v>
      </c>
      <c r="C19" s="117" t="s">
        <v>45</v>
      </c>
      <c r="D19" s="126"/>
    </row>
    <row r="20" spans="1:4" ht="18.75" customHeight="1">
      <c r="A20" s="117" t="s">
        <v>27</v>
      </c>
      <c r="B20" s="118" t="s">
        <v>46</v>
      </c>
      <c r="C20" s="117" t="s">
        <v>47</v>
      </c>
      <c r="D20" s="126"/>
    </row>
    <row r="21" spans="1:4" ht="18.75" customHeight="1">
      <c r="A21" s="117" t="s">
        <v>30</v>
      </c>
      <c r="B21" s="118" t="s">
        <v>48</v>
      </c>
      <c r="C21" s="117" t="s">
        <v>49</v>
      </c>
      <c r="D21" s="126"/>
    </row>
    <row r="22" spans="1:4" ht="18.75" customHeight="1">
      <c r="A22" s="117" t="s">
        <v>33</v>
      </c>
      <c r="B22" s="118" t="s">
        <v>50</v>
      </c>
      <c r="C22" s="117" t="s">
        <v>51</v>
      </c>
      <c r="D22" s="126"/>
    </row>
    <row r="23" spans="1:4" ht="18.75" customHeight="1">
      <c r="A23" s="127" t="s">
        <v>36</v>
      </c>
      <c r="B23" s="124" t="s">
        <v>52</v>
      </c>
      <c r="C23" s="127" t="s">
        <v>53</v>
      </c>
      <c r="D23" s="128"/>
    </row>
    <row r="24" spans="1:4" ht="15" customHeight="1">
      <c r="A24" s="129"/>
      <c r="B24" s="130"/>
      <c r="C24" s="130"/>
      <c r="D24" s="130"/>
    </row>
    <row r="25" spans="1:4" ht="12.75">
      <c r="A25" s="131"/>
      <c r="B25" s="132"/>
      <c r="C25" s="132"/>
      <c r="D25" s="132"/>
    </row>
  </sheetData>
  <sheetProtection/>
  <mergeCells count="4">
    <mergeCell ref="A2:D2"/>
    <mergeCell ref="A6:B6"/>
    <mergeCell ref="A16:B16"/>
    <mergeCell ref="D1:E1"/>
  </mergeCells>
  <printOptions horizontalCentered="1"/>
  <pageMargins left="0.57" right="0.54" top="1.14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showGridLines="0" defaultGridColor="0" view="pageBreakPreview" zoomScale="60" zoomScalePageLayoutView="0" colorId="8" workbookViewId="0" topLeftCell="B1">
      <selection activeCell="K1" sqref="K1:L1"/>
    </sheetView>
  </sheetViews>
  <sheetFormatPr defaultColWidth="9.00390625" defaultRowHeight="12.75"/>
  <cols>
    <col min="1" max="1" width="5.75390625" style="43" bestFit="1" customWidth="1"/>
    <col min="2" max="2" width="8.875" style="43" bestFit="1" customWidth="1"/>
    <col min="3" max="3" width="6.875" style="43" customWidth="1"/>
    <col min="4" max="4" width="14.25390625" style="43" customWidth="1"/>
    <col min="5" max="5" width="14.875" style="43" customWidth="1"/>
    <col min="6" max="6" width="15.00390625" style="43" customWidth="1"/>
    <col min="7" max="8" width="16.75390625" style="43" customWidth="1"/>
    <col min="9" max="9" width="15.875" style="43" customWidth="1"/>
    <col min="10" max="10" width="15.00390625" style="43" customWidth="1"/>
    <col min="11" max="11" width="18.125" style="43" customWidth="1"/>
    <col min="12" max="12" width="15.00390625" style="43" customWidth="1"/>
    <col min="13" max="16384" width="9.125" style="40" customWidth="1"/>
  </cols>
  <sheetData>
    <row r="1" spans="11:12" ht="48.75" customHeight="1">
      <c r="K1" s="157" t="s">
        <v>370</v>
      </c>
      <c r="L1" s="157"/>
    </row>
    <row r="2" spans="1:11" ht="75" customHeight="1">
      <c r="A2" s="191" t="s">
        <v>339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6:12" ht="12" customHeight="1" thickBot="1">
      <c r="F3" s="45"/>
      <c r="G3" s="45"/>
      <c r="H3" s="45"/>
      <c r="I3" s="45"/>
      <c r="J3" s="47"/>
      <c r="L3" s="48" t="s">
        <v>0</v>
      </c>
    </row>
    <row r="4" spans="1:12" s="133" customFormat="1" ht="17.25" customHeight="1" thickBot="1">
      <c r="A4" s="195" t="s">
        <v>1</v>
      </c>
      <c r="B4" s="195" t="s">
        <v>8</v>
      </c>
      <c r="C4" s="195" t="s">
        <v>2</v>
      </c>
      <c r="D4" s="174" t="s">
        <v>58</v>
      </c>
      <c r="E4" s="171" t="s">
        <v>66</v>
      </c>
      <c r="F4" s="180" t="s">
        <v>4</v>
      </c>
      <c r="G4" s="181"/>
      <c r="H4" s="181"/>
      <c r="I4" s="181"/>
      <c r="J4" s="181"/>
      <c r="K4" s="181"/>
      <c r="L4" s="199"/>
    </row>
    <row r="5" spans="1:12" s="133" customFormat="1" ht="12" customHeight="1">
      <c r="A5" s="196"/>
      <c r="B5" s="196"/>
      <c r="C5" s="196"/>
      <c r="D5" s="198"/>
      <c r="E5" s="172"/>
      <c r="F5" s="182" t="s">
        <v>10</v>
      </c>
      <c r="G5" s="184" t="s">
        <v>4</v>
      </c>
      <c r="H5" s="185"/>
      <c r="I5" s="185"/>
      <c r="J5" s="185"/>
      <c r="K5" s="185"/>
      <c r="L5" s="182" t="s">
        <v>12</v>
      </c>
    </row>
    <row r="6" spans="1:12" s="133" customFormat="1" ht="31.5" customHeight="1">
      <c r="A6" s="196"/>
      <c r="B6" s="196"/>
      <c r="C6" s="196"/>
      <c r="D6" s="198"/>
      <c r="E6" s="172"/>
      <c r="F6" s="182"/>
      <c r="G6" s="189" t="s">
        <v>60</v>
      </c>
      <c r="H6" s="190"/>
      <c r="I6" s="176" t="s">
        <v>61</v>
      </c>
      <c r="J6" s="176" t="s">
        <v>64</v>
      </c>
      <c r="K6" s="176" t="s">
        <v>65</v>
      </c>
      <c r="L6" s="182"/>
    </row>
    <row r="7" spans="1:12" ht="100.5" customHeight="1" thickBot="1">
      <c r="A7" s="197"/>
      <c r="B7" s="197"/>
      <c r="C7" s="197"/>
      <c r="D7" s="186"/>
      <c r="E7" s="173"/>
      <c r="F7" s="183"/>
      <c r="G7" s="105" t="s">
        <v>59</v>
      </c>
      <c r="H7" s="110" t="s">
        <v>62</v>
      </c>
      <c r="I7" s="185"/>
      <c r="J7" s="185"/>
      <c r="K7" s="185"/>
      <c r="L7" s="183"/>
    </row>
    <row r="8" spans="1:12" ht="11.25" customHeight="1">
      <c r="A8" s="134">
        <v>1</v>
      </c>
      <c r="B8" s="134">
        <v>2</v>
      </c>
      <c r="C8" s="134">
        <v>3</v>
      </c>
      <c r="D8" s="134">
        <v>4</v>
      </c>
      <c r="E8" s="135">
        <v>5</v>
      </c>
      <c r="F8" s="134">
        <v>6</v>
      </c>
      <c r="G8" s="134">
        <v>7</v>
      </c>
      <c r="H8" s="134">
        <v>8</v>
      </c>
      <c r="I8" s="134">
        <v>9</v>
      </c>
      <c r="J8" s="134">
        <v>10</v>
      </c>
      <c r="K8" s="134">
        <v>11</v>
      </c>
      <c r="L8" s="134">
        <v>12</v>
      </c>
    </row>
    <row r="9" spans="1:12" s="43" customFormat="1" ht="19.5" customHeight="1">
      <c r="A9" s="136" t="s">
        <v>74</v>
      </c>
      <c r="B9" s="136" t="s">
        <v>76</v>
      </c>
      <c r="C9" s="137">
        <v>2110</v>
      </c>
      <c r="D9" s="67">
        <v>36000</v>
      </c>
      <c r="E9" s="67">
        <f>SUM(F9+L9)</f>
        <v>36000</v>
      </c>
      <c r="F9" s="68">
        <f>SUM(G9:K9)</f>
        <v>36000</v>
      </c>
      <c r="G9" s="68"/>
      <c r="H9" s="68">
        <v>36000</v>
      </c>
      <c r="I9" s="68"/>
      <c r="J9" s="68"/>
      <c r="K9" s="68"/>
      <c r="L9" s="68"/>
    </row>
    <row r="10" spans="1:12" s="43" customFormat="1" ht="19.5" customHeight="1">
      <c r="A10" s="138">
        <v>700</v>
      </c>
      <c r="B10" s="138">
        <v>70005</v>
      </c>
      <c r="C10" s="137">
        <v>2110</v>
      </c>
      <c r="D10" s="67">
        <v>17000</v>
      </c>
      <c r="E10" s="67">
        <f aca="true" t="shared" si="0" ref="E10:E19">SUM(F10+L10)</f>
        <v>17000</v>
      </c>
      <c r="F10" s="68">
        <f aca="true" t="shared" si="1" ref="F10:F19">SUM(G10:K10)</f>
        <v>17000</v>
      </c>
      <c r="G10" s="68"/>
      <c r="H10" s="68">
        <v>17000</v>
      </c>
      <c r="I10" s="68"/>
      <c r="J10" s="68"/>
      <c r="K10" s="68"/>
      <c r="L10" s="68"/>
    </row>
    <row r="11" spans="1:12" s="43" customFormat="1" ht="19.5" customHeight="1">
      <c r="A11" s="137">
        <v>710</v>
      </c>
      <c r="B11" s="137">
        <v>71013</v>
      </c>
      <c r="C11" s="137">
        <v>2110</v>
      </c>
      <c r="D11" s="67">
        <v>168000</v>
      </c>
      <c r="E11" s="67">
        <f t="shared" si="0"/>
        <v>168000</v>
      </c>
      <c r="F11" s="68">
        <f t="shared" si="1"/>
        <v>168000</v>
      </c>
      <c r="G11" s="68"/>
      <c r="H11" s="68">
        <v>168000</v>
      </c>
      <c r="I11" s="68"/>
      <c r="J11" s="68"/>
      <c r="K11" s="68"/>
      <c r="L11" s="68"/>
    </row>
    <row r="12" spans="1:12" s="43" customFormat="1" ht="19.5" customHeight="1">
      <c r="A12" s="137">
        <v>710</v>
      </c>
      <c r="B12" s="137">
        <v>71014</v>
      </c>
      <c r="C12" s="137">
        <v>2110</v>
      </c>
      <c r="D12" s="67">
        <v>42000</v>
      </c>
      <c r="E12" s="67">
        <f t="shared" si="0"/>
        <v>42000</v>
      </c>
      <c r="F12" s="68">
        <f t="shared" si="1"/>
        <v>42000</v>
      </c>
      <c r="G12" s="68"/>
      <c r="H12" s="68">
        <v>42000</v>
      </c>
      <c r="I12" s="68"/>
      <c r="J12" s="68"/>
      <c r="K12" s="68"/>
      <c r="L12" s="68"/>
    </row>
    <row r="13" spans="1:12" s="43" customFormat="1" ht="19.5" customHeight="1">
      <c r="A13" s="137">
        <v>710</v>
      </c>
      <c r="B13" s="137">
        <v>71015</v>
      </c>
      <c r="C13" s="137">
        <v>2110</v>
      </c>
      <c r="D13" s="67">
        <v>290000</v>
      </c>
      <c r="E13" s="67">
        <f t="shared" si="0"/>
        <v>290000</v>
      </c>
      <c r="F13" s="68">
        <f t="shared" si="1"/>
        <v>290000</v>
      </c>
      <c r="G13" s="68">
        <v>266400</v>
      </c>
      <c r="H13" s="68">
        <v>22700</v>
      </c>
      <c r="I13" s="68"/>
      <c r="J13" s="68">
        <v>900</v>
      </c>
      <c r="K13" s="68"/>
      <c r="L13" s="68"/>
    </row>
    <row r="14" spans="1:12" s="43" customFormat="1" ht="19.5" customHeight="1">
      <c r="A14" s="137">
        <v>750</v>
      </c>
      <c r="B14" s="137">
        <v>75011</v>
      </c>
      <c r="C14" s="137">
        <v>2110</v>
      </c>
      <c r="D14" s="67">
        <v>159700</v>
      </c>
      <c r="E14" s="67">
        <f t="shared" si="0"/>
        <v>159700</v>
      </c>
      <c r="F14" s="68">
        <f t="shared" si="1"/>
        <v>159700</v>
      </c>
      <c r="G14" s="68">
        <v>156236</v>
      </c>
      <c r="H14" s="68">
        <v>3464</v>
      </c>
      <c r="I14" s="68"/>
      <c r="J14" s="68"/>
      <c r="K14" s="68"/>
      <c r="L14" s="68"/>
    </row>
    <row r="15" spans="1:12" s="43" customFormat="1" ht="19.5" customHeight="1">
      <c r="A15" s="137">
        <v>750</v>
      </c>
      <c r="B15" s="137">
        <v>75045</v>
      </c>
      <c r="C15" s="137">
        <v>2110</v>
      </c>
      <c r="D15" s="67">
        <v>25000</v>
      </c>
      <c r="E15" s="67">
        <f t="shared" si="0"/>
        <v>25000</v>
      </c>
      <c r="F15" s="68">
        <f t="shared" si="1"/>
        <v>25000</v>
      </c>
      <c r="G15" s="68">
        <v>19500</v>
      </c>
      <c r="H15" s="68">
        <v>5500</v>
      </c>
      <c r="I15" s="68"/>
      <c r="J15" s="68"/>
      <c r="K15" s="68"/>
      <c r="L15" s="68"/>
    </row>
    <row r="16" spans="1:12" s="43" customFormat="1" ht="19.5" customHeight="1">
      <c r="A16" s="137">
        <v>754</v>
      </c>
      <c r="B16" s="137">
        <v>75411</v>
      </c>
      <c r="C16" s="137">
        <v>2110</v>
      </c>
      <c r="D16" s="67">
        <v>4544000</v>
      </c>
      <c r="E16" s="67">
        <f t="shared" si="0"/>
        <v>4544000</v>
      </c>
      <c r="F16" s="68">
        <f t="shared" si="1"/>
        <v>4544000</v>
      </c>
      <c r="G16" s="68">
        <v>3818481</v>
      </c>
      <c r="H16" s="68">
        <v>474012</v>
      </c>
      <c r="I16" s="68"/>
      <c r="J16" s="68">
        <v>251507</v>
      </c>
      <c r="K16" s="68"/>
      <c r="L16" s="68"/>
    </row>
    <row r="17" spans="1:12" s="43" customFormat="1" ht="19.5" customHeight="1">
      <c r="A17" s="137">
        <v>851</v>
      </c>
      <c r="B17" s="137">
        <v>85156</v>
      </c>
      <c r="C17" s="137">
        <v>2110</v>
      </c>
      <c r="D17" s="67">
        <v>1838000</v>
      </c>
      <c r="E17" s="67">
        <f t="shared" si="0"/>
        <v>1838000</v>
      </c>
      <c r="F17" s="68">
        <f t="shared" si="1"/>
        <v>1838000</v>
      </c>
      <c r="G17" s="68"/>
      <c r="H17" s="68">
        <v>1838000</v>
      </c>
      <c r="I17" s="68"/>
      <c r="J17" s="68"/>
      <c r="K17" s="68"/>
      <c r="L17" s="68"/>
    </row>
    <row r="18" spans="1:12" s="43" customFormat="1" ht="19.5" customHeight="1">
      <c r="A18" s="137">
        <v>852</v>
      </c>
      <c r="B18" s="137">
        <v>85205</v>
      </c>
      <c r="C18" s="137">
        <v>2110</v>
      </c>
      <c r="D18" s="67">
        <v>9000</v>
      </c>
      <c r="E18" s="67">
        <f>SUM(F18+L18)</f>
        <v>9000</v>
      </c>
      <c r="F18" s="68">
        <f>SUM(G18:K18)</f>
        <v>9000</v>
      </c>
      <c r="G18" s="68"/>
      <c r="H18" s="68">
        <v>9000</v>
      </c>
      <c r="I18" s="68"/>
      <c r="J18" s="68"/>
      <c r="K18" s="68"/>
      <c r="L18" s="68"/>
    </row>
    <row r="19" spans="1:12" s="43" customFormat="1" ht="19.5" customHeight="1">
      <c r="A19" s="137">
        <v>853</v>
      </c>
      <c r="B19" s="137">
        <v>85321</v>
      </c>
      <c r="C19" s="137">
        <v>2110</v>
      </c>
      <c r="D19" s="67">
        <v>124000</v>
      </c>
      <c r="E19" s="67">
        <f t="shared" si="0"/>
        <v>124000</v>
      </c>
      <c r="F19" s="68">
        <f t="shared" si="1"/>
        <v>124000</v>
      </c>
      <c r="G19" s="68">
        <v>105117</v>
      </c>
      <c r="H19" s="68">
        <v>18883</v>
      </c>
      <c r="I19" s="68"/>
      <c r="J19" s="68"/>
      <c r="K19" s="68"/>
      <c r="L19" s="68"/>
    </row>
    <row r="20" spans="1:12" ht="19.5" customHeight="1">
      <c r="A20" s="203" t="s">
        <v>338</v>
      </c>
      <c r="B20" s="204"/>
      <c r="C20" s="204"/>
      <c r="D20" s="139">
        <f>SUM(D9:D19)</f>
        <v>7252700</v>
      </c>
      <c r="E20" s="139">
        <f>SUM(E9:E19)</f>
        <v>7252700</v>
      </c>
      <c r="F20" s="139">
        <f aca="true" t="shared" si="2" ref="F20:L20">SUM(F9:F19)</f>
        <v>7252700</v>
      </c>
      <c r="G20" s="139">
        <f t="shared" si="2"/>
        <v>4365734</v>
      </c>
      <c r="H20" s="139">
        <f t="shared" si="2"/>
        <v>2634559</v>
      </c>
      <c r="I20" s="139">
        <f t="shared" si="2"/>
        <v>0</v>
      </c>
      <c r="J20" s="139">
        <f t="shared" si="2"/>
        <v>252407</v>
      </c>
      <c r="K20" s="139">
        <f t="shared" si="2"/>
        <v>0</v>
      </c>
      <c r="L20" s="139">
        <f t="shared" si="2"/>
        <v>0</v>
      </c>
    </row>
    <row r="21" spans="2:5" ht="12.75">
      <c r="B21" s="200"/>
      <c r="C21" s="201"/>
      <c r="D21" s="201"/>
      <c r="E21" s="201"/>
    </row>
    <row r="22" spans="1:9" ht="12.75">
      <c r="A22" s="202"/>
      <c r="B22" s="202"/>
      <c r="C22" s="202"/>
      <c r="D22" s="202"/>
      <c r="E22" s="202"/>
      <c r="F22" s="202"/>
      <c r="G22" s="202"/>
      <c r="H22" s="202"/>
      <c r="I22" s="140"/>
    </row>
    <row r="23" spans="1:9" ht="12.75">
      <c r="A23" s="202"/>
      <c r="B23" s="202"/>
      <c r="C23" s="202"/>
      <c r="D23" s="202"/>
      <c r="E23" s="202"/>
      <c r="F23" s="202"/>
      <c r="G23" s="202"/>
      <c r="H23" s="202"/>
      <c r="I23" s="140"/>
    </row>
  </sheetData>
  <sheetProtection/>
  <mergeCells count="19">
    <mergeCell ref="L5:L7"/>
    <mergeCell ref="B21:E21"/>
    <mergeCell ref="A22:H22"/>
    <mergeCell ref="A23:H23"/>
    <mergeCell ref="K6:K7"/>
    <mergeCell ref="G6:H6"/>
    <mergeCell ref="I6:I7"/>
    <mergeCell ref="J6:J7"/>
    <mergeCell ref="A20:C20"/>
    <mergeCell ref="K1:L1"/>
    <mergeCell ref="A2:K2"/>
    <mergeCell ref="A4:A7"/>
    <mergeCell ref="B4:B7"/>
    <mergeCell ref="C4:C7"/>
    <mergeCell ref="D4:D7"/>
    <mergeCell ref="E4:E7"/>
    <mergeCell ref="F4:L4"/>
    <mergeCell ref="F5:F7"/>
    <mergeCell ref="G5:K5"/>
  </mergeCells>
  <printOptions horizontalCentered="1"/>
  <pageMargins left="0.2" right="0.19" top="0.46" bottom="0.51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defaultGridColor="0" view="pageBreakPreview" zoomScale="60" zoomScalePageLayoutView="0" colorId="8" workbookViewId="0" topLeftCell="A1">
      <selection activeCell="K1" sqref="K1:L1"/>
    </sheetView>
  </sheetViews>
  <sheetFormatPr defaultColWidth="9.00390625" defaultRowHeight="12.75"/>
  <cols>
    <col min="1" max="1" width="5.75390625" style="43" bestFit="1" customWidth="1"/>
    <col min="2" max="2" width="9.00390625" style="43" bestFit="1" customWidth="1"/>
    <col min="3" max="3" width="6.875" style="43" customWidth="1"/>
    <col min="4" max="4" width="11.625" style="43" customWidth="1"/>
    <col min="5" max="5" width="14.25390625" style="43" customWidth="1"/>
    <col min="6" max="6" width="15.00390625" style="43" customWidth="1"/>
    <col min="7" max="7" width="14.75390625" style="43" customWidth="1"/>
    <col min="8" max="8" width="16.75390625" style="43" customWidth="1"/>
    <col min="9" max="10" width="13.125" style="43" customWidth="1"/>
    <col min="11" max="11" width="18.125" style="43" customWidth="1"/>
    <col min="12" max="12" width="13.00390625" style="43" customWidth="1"/>
    <col min="13" max="16384" width="9.125" style="40" customWidth="1"/>
  </cols>
  <sheetData>
    <row r="1" spans="11:12" ht="48.75" customHeight="1">
      <c r="K1" s="157" t="s">
        <v>371</v>
      </c>
      <c r="L1" s="157"/>
    </row>
    <row r="2" spans="1:11" ht="75" customHeight="1">
      <c r="A2" s="191" t="s">
        <v>340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6:12" ht="12" customHeight="1" thickBot="1">
      <c r="F3" s="45"/>
      <c r="G3" s="45"/>
      <c r="H3" s="45"/>
      <c r="I3" s="45"/>
      <c r="J3" s="47"/>
      <c r="L3" s="48" t="s">
        <v>0</v>
      </c>
    </row>
    <row r="4" spans="1:12" s="133" customFormat="1" ht="17.25" customHeight="1" thickBot="1">
      <c r="A4" s="195" t="s">
        <v>1</v>
      </c>
      <c r="B4" s="195" t="s">
        <v>8</v>
      </c>
      <c r="C4" s="195" t="s">
        <v>2</v>
      </c>
      <c r="D4" s="174" t="s">
        <v>58</v>
      </c>
      <c r="E4" s="171" t="s">
        <v>66</v>
      </c>
      <c r="F4" s="180" t="s">
        <v>4</v>
      </c>
      <c r="G4" s="181"/>
      <c r="H4" s="181"/>
      <c r="I4" s="181"/>
      <c r="J4" s="181"/>
      <c r="K4" s="181"/>
      <c r="L4" s="199"/>
    </row>
    <row r="5" spans="1:12" s="133" customFormat="1" ht="12" customHeight="1">
      <c r="A5" s="196"/>
      <c r="B5" s="196"/>
      <c r="C5" s="196"/>
      <c r="D5" s="198"/>
      <c r="E5" s="172"/>
      <c r="F5" s="182" t="s">
        <v>10</v>
      </c>
      <c r="G5" s="184" t="s">
        <v>4</v>
      </c>
      <c r="H5" s="185"/>
      <c r="I5" s="185"/>
      <c r="J5" s="185"/>
      <c r="K5" s="185"/>
      <c r="L5" s="182" t="s">
        <v>12</v>
      </c>
    </row>
    <row r="6" spans="1:12" s="133" customFormat="1" ht="31.5" customHeight="1">
      <c r="A6" s="196"/>
      <c r="B6" s="196"/>
      <c r="C6" s="196"/>
      <c r="D6" s="198"/>
      <c r="E6" s="172"/>
      <c r="F6" s="182"/>
      <c r="G6" s="189" t="s">
        <v>60</v>
      </c>
      <c r="H6" s="190"/>
      <c r="I6" s="176" t="s">
        <v>61</v>
      </c>
      <c r="J6" s="176" t="s">
        <v>64</v>
      </c>
      <c r="K6" s="176" t="s">
        <v>65</v>
      </c>
      <c r="L6" s="182"/>
    </row>
    <row r="7" spans="1:12" ht="108" customHeight="1" thickBot="1">
      <c r="A7" s="197"/>
      <c r="B7" s="197"/>
      <c r="C7" s="197"/>
      <c r="D7" s="186"/>
      <c r="E7" s="173"/>
      <c r="F7" s="183"/>
      <c r="G7" s="105" t="s">
        <v>59</v>
      </c>
      <c r="H7" s="110" t="s">
        <v>62</v>
      </c>
      <c r="I7" s="185"/>
      <c r="J7" s="185"/>
      <c r="K7" s="185"/>
      <c r="L7" s="183"/>
    </row>
    <row r="8" spans="1:12" ht="11.25" customHeight="1">
      <c r="A8" s="134">
        <v>1</v>
      </c>
      <c r="B8" s="134">
        <v>2</v>
      </c>
      <c r="C8" s="134">
        <v>3</v>
      </c>
      <c r="D8" s="134">
        <v>4</v>
      </c>
      <c r="E8" s="135">
        <v>5</v>
      </c>
      <c r="F8" s="134">
        <v>6</v>
      </c>
      <c r="G8" s="134">
        <v>7</v>
      </c>
      <c r="H8" s="134">
        <v>8</v>
      </c>
      <c r="I8" s="134">
        <v>9</v>
      </c>
      <c r="J8" s="134">
        <v>10</v>
      </c>
      <c r="K8" s="134">
        <v>11</v>
      </c>
      <c r="L8" s="134">
        <v>12</v>
      </c>
    </row>
    <row r="9" spans="1:12" ht="19.5" customHeight="1">
      <c r="A9" s="141">
        <v>750</v>
      </c>
      <c r="B9" s="141">
        <v>75045</v>
      </c>
      <c r="C9" s="141">
        <v>2120</v>
      </c>
      <c r="D9" s="126">
        <v>2000</v>
      </c>
      <c r="E9" s="126">
        <f>SUM(F9+L9)</f>
        <v>2000</v>
      </c>
      <c r="F9" s="142">
        <f>SUM(G9:K9)</f>
        <v>2000</v>
      </c>
      <c r="G9" s="142"/>
      <c r="H9" s="142">
        <v>2000</v>
      </c>
      <c r="I9" s="142"/>
      <c r="J9" s="142"/>
      <c r="K9" s="142"/>
      <c r="L9" s="142"/>
    </row>
    <row r="10" spans="1:12" ht="19.5" customHeight="1">
      <c r="A10" s="141"/>
      <c r="B10" s="141"/>
      <c r="C10" s="141"/>
      <c r="D10" s="126"/>
      <c r="E10" s="126"/>
      <c r="F10" s="143"/>
      <c r="G10" s="143"/>
      <c r="H10" s="143"/>
      <c r="I10" s="143"/>
      <c r="J10" s="143"/>
      <c r="K10" s="143"/>
      <c r="L10" s="143"/>
    </row>
    <row r="11" spans="1:12" ht="19.5" customHeight="1">
      <c r="A11" s="141"/>
      <c r="B11" s="141"/>
      <c r="C11" s="141"/>
      <c r="D11" s="126"/>
      <c r="E11" s="126"/>
      <c r="F11" s="143"/>
      <c r="G11" s="143"/>
      <c r="H11" s="143"/>
      <c r="I11" s="143"/>
      <c r="J11" s="143"/>
      <c r="K11" s="143"/>
      <c r="L11" s="143"/>
    </row>
    <row r="12" spans="1:12" ht="19.5" customHeight="1">
      <c r="A12" s="141"/>
      <c r="B12" s="141"/>
      <c r="C12" s="141"/>
      <c r="D12" s="126"/>
      <c r="E12" s="126"/>
      <c r="F12" s="143"/>
      <c r="G12" s="143"/>
      <c r="H12" s="143"/>
      <c r="I12" s="143"/>
      <c r="J12" s="143"/>
      <c r="K12" s="143"/>
      <c r="L12" s="143"/>
    </row>
    <row r="13" spans="1:12" ht="19.5" customHeight="1">
      <c r="A13" s="141"/>
      <c r="B13" s="141"/>
      <c r="C13" s="141"/>
      <c r="D13" s="126"/>
      <c r="E13" s="126"/>
      <c r="F13" s="143"/>
      <c r="G13" s="143"/>
      <c r="H13" s="143"/>
      <c r="I13" s="143"/>
      <c r="J13" s="143"/>
      <c r="K13" s="143"/>
      <c r="L13" s="143"/>
    </row>
    <row r="14" spans="1:12" ht="19.5" customHeight="1">
      <c r="A14" s="141"/>
      <c r="B14" s="141"/>
      <c r="C14" s="141"/>
      <c r="D14" s="126"/>
      <c r="E14" s="126"/>
      <c r="F14" s="143"/>
      <c r="G14" s="143"/>
      <c r="H14" s="143"/>
      <c r="I14" s="143"/>
      <c r="J14" s="143"/>
      <c r="K14" s="143"/>
      <c r="L14" s="143"/>
    </row>
    <row r="15" spans="1:12" ht="19.5" customHeight="1">
      <c r="A15" s="141"/>
      <c r="B15" s="141"/>
      <c r="C15" s="141"/>
      <c r="D15" s="126"/>
      <c r="E15" s="126"/>
      <c r="F15" s="143"/>
      <c r="G15" s="143"/>
      <c r="H15" s="143"/>
      <c r="I15" s="143"/>
      <c r="J15" s="143"/>
      <c r="K15" s="143"/>
      <c r="L15" s="143"/>
    </row>
    <row r="16" spans="1:12" ht="19.5" customHeight="1">
      <c r="A16" s="141"/>
      <c r="B16" s="141"/>
      <c r="C16" s="141"/>
      <c r="D16" s="126"/>
      <c r="E16" s="126"/>
      <c r="F16" s="143"/>
      <c r="G16" s="143"/>
      <c r="H16" s="143"/>
      <c r="I16" s="143"/>
      <c r="J16" s="143"/>
      <c r="K16" s="143"/>
      <c r="L16" s="143"/>
    </row>
    <row r="17" spans="1:12" ht="19.5" customHeight="1">
      <c r="A17" s="144"/>
      <c r="B17" s="144"/>
      <c r="C17" s="144"/>
      <c r="D17" s="128"/>
      <c r="E17" s="128"/>
      <c r="F17" s="145"/>
      <c r="G17" s="145"/>
      <c r="H17" s="145"/>
      <c r="I17" s="145"/>
      <c r="J17" s="145"/>
      <c r="K17" s="145"/>
      <c r="L17" s="145"/>
    </row>
    <row r="18" spans="1:12" ht="19.5" customHeight="1">
      <c r="A18" s="205" t="s">
        <v>338</v>
      </c>
      <c r="B18" s="205"/>
      <c r="C18" s="205"/>
      <c r="D18" s="205"/>
      <c r="E18" s="80">
        <f>SUM(E9:E17)</f>
        <v>2000</v>
      </c>
      <c r="F18" s="80">
        <f aca="true" t="shared" si="0" ref="F18:L18">SUM(F9:F17)</f>
        <v>2000</v>
      </c>
      <c r="G18" s="80">
        <f t="shared" si="0"/>
        <v>0</v>
      </c>
      <c r="H18" s="80">
        <f t="shared" si="0"/>
        <v>2000</v>
      </c>
      <c r="I18" s="80">
        <f t="shared" si="0"/>
        <v>0</v>
      </c>
      <c r="J18" s="80">
        <f t="shared" si="0"/>
        <v>0</v>
      </c>
      <c r="K18" s="80">
        <f t="shared" si="0"/>
        <v>0</v>
      </c>
      <c r="L18" s="80">
        <f t="shared" si="0"/>
        <v>0</v>
      </c>
    </row>
    <row r="20" spans="1:9" ht="12.75">
      <c r="A20" s="202"/>
      <c r="B20" s="202"/>
      <c r="C20" s="202"/>
      <c r="D20" s="202"/>
      <c r="E20" s="202"/>
      <c r="F20" s="202"/>
      <c r="G20" s="202"/>
      <c r="H20" s="202"/>
      <c r="I20" s="140"/>
    </row>
    <row r="21" spans="1:9" ht="12.75">
      <c r="A21" s="202"/>
      <c r="B21" s="202"/>
      <c r="C21" s="202"/>
      <c r="D21" s="202"/>
      <c r="E21" s="202"/>
      <c r="F21" s="202"/>
      <c r="G21" s="202"/>
      <c r="H21" s="202"/>
      <c r="I21" s="140"/>
    </row>
  </sheetData>
  <sheetProtection/>
  <mergeCells count="18">
    <mergeCell ref="L5:L7"/>
    <mergeCell ref="A21:H21"/>
    <mergeCell ref="K6:K7"/>
    <mergeCell ref="A20:H20"/>
    <mergeCell ref="G6:H6"/>
    <mergeCell ref="I6:I7"/>
    <mergeCell ref="J6:J7"/>
    <mergeCell ref="A18:D18"/>
    <mergeCell ref="K1:L1"/>
    <mergeCell ref="A2:K2"/>
    <mergeCell ref="A4:A7"/>
    <mergeCell ref="B4:B7"/>
    <mergeCell ref="C4:C7"/>
    <mergeCell ref="D4:D7"/>
    <mergeCell ref="E4:E7"/>
    <mergeCell ref="F4:L4"/>
    <mergeCell ref="F5:F7"/>
    <mergeCell ref="G5:K5"/>
  </mergeCells>
  <printOptions horizontalCentered="1"/>
  <pageMargins left="0.34" right="0.27" top="0.75" bottom="0.5905511811023623" header="0.5118110236220472" footer="0.5118110236220472"/>
  <pageSetup fitToWidth="0" fitToHeight="1"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showGridLines="0" defaultGridColor="0" view="pageBreakPreview" zoomScale="60" zoomScalePageLayoutView="0" colorId="8" workbookViewId="0" topLeftCell="A1">
      <selection activeCell="D18" sqref="D18"/>
    </sheetView>
  </sheetViews>
  <sheetFormatPr defaultColWidth="9.00390625" defaultRowHeight="12.75"/>
  <cols>
    <col min="1" max="1" width="5.75390625" style="43" bestFit="1" customWidth="1"/>
    <col min="2" max="2" width="9.00390625" style="43" bestFit="1" customWidth="1"/>
    <col min="3" max="3" width="6.875" style="43" customWidth="1"/>
    <col min="4" max="4" width="14.25390625" style="43" customWidth="1"/>
    <col min="5" max="5" width="14.875" style="43" customWidth="1"/>
    <col min="6" max="6" width="15.00390625" style="43" customWidth="1"/>
    <col min="7" max="9" width="16.75390625" style="43" customWidth="1"/>
    <col min="10" max="10" width="15.00390625" style="43" customWidth="1"/>
    <col min="11" max="11" width="18.125" style="43" customWidth="1"/>
    <col min="12" max="12" width="15.00390625" style="43" customWidth="1"/>
    <col min="13" max="16384" width="9.125" style="40" customWidth="1"/>
  </cols>
  <sheetData>
    <row r="1" spans="11:12" ht="57.75" customHeight="1">
      <c r="K1" s="157" t="s">
        <v>372</v>
      </c>
      <c r="L1" s="157"/>
    </row>
    <row r="2" spans="1:11" ht="75" customHeight="1">
      <c r="A2" s="191" t="s">
        <v>341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6:12" ht="12" customHeight="1" thickBot="1">
      <c r="F3" s="45"/>
      <c r="G3" s="45"/>
      <c r="H3" s="45"/>
      <c r="I3" s="45"/>
      <c r="J3" s="47"/>
      <c r="L3" s="48" t="s">
        <v>0</v>
      </c>
    </row>
    <row r="4" spans="1:12" s="133" customFormat="1" ht="17.25" customHeight="1" thickBot="1">
      <c r="A4" s="195" t="s">
        <v>1</v>
      </c>
      <c r="B4" s="195" t="s">
        <v>8</v>
      </c>
      <c r="C4" s="195" t="s">
        <v>2</v>
      </c>
      <c r="D4" s="174" t="s">
        <v>58</v>
      </c>
      <c r="E4" s="171" t="s">
        <v>66</v>
      </c>
      <c r="F4" s="180" t="s">
        <v>4</v>
      </c>
      <c r="G4" s="181"/>
      <c r="H4" s="181"/>
      <c r="I4" s="181"/>
      <c r="J4" s="181"/>
      <c r="K4" s="181"/>
      <c r="L4" s="199"/>
    </row>
    <row r="5" spans="1:12" s="133" customFormat="1" ht="12" customHeight="1">
      <c r="A5" s="196"/>
      <c r="B5" s="196"/>
      <c r="C5" s="196"/>
      <c r="D5" s="198"/>
      <c r="E5" s="172"/>
      <c r="F5" s="182" t="s">
        <v>10</v>
      </c>
      <c r="G5" s="184" t="s">
        <v>4</v>
      </c>
      <c r="H5" s="185"/>
      <c r="I5" s="185"/>
      <c r="J5" s="185"/>
      <c r="K5" s="185"/>
      <c r="L5" s="182" t="s">
        <v>12</v>
      </c>
    </row>
    <row r="6" spans="1:12" s="133" customFormat="1" ht="31.5" customHeight="1">
      <c r="A6" s="196"/>
      <c r="B6" s="196"/>
      <c r="C6" s="196"/>
      <c r="D6" s="198"/>
      <c r="E6" s="172"/>
      <c r="F6" s="182"/>
      <c r="G6" s="189" t="s">
        <v>60</v>
      </c>
      <c r="H6" s="190"/>
      <c r="I6" s="176" t="s">
        <v>61</v>
      </c>
      <c r="J6" s="176" t="s">
        <v>64</v>
      </c>
      <c r="K6" s="176" t="s">
        <v>65</v>
      </c>
      <c r="L6" s="182"/>
    </row>
    <row r="7" spans="1:12" ht="111" customHeight="1" thickBot="1">
      <c r="A7" s="197"/>
      <c r="B7" s="197"/>
      <c r="C7" s="197"/>
      <c r="D7" s="186"/>
      <c r="E7" s="173"/>
      <c r="F7" s="183"/>
      <c r="G7" s="105" t="s">
        <v>59</v>
      </c>
      <c r="H7" s="110" t="s">
        <v>62</v>
      </c>
      <c r="I7" s="185"/>
      <c r="J7" s="185"/>
      <c r="K7" s="185"/>
      <c r="L7" s="183"/>
    </row>
    <row r="8" spans="1:12" ht="11.25" customHeight="1">
      <c r="A8" s="134">
        <v>1</v>
      </c>
      <c r="B8" s="134">
        <v>2</v>
      </c>
      <c r="C8" s="134">
        <v>3</v>
      </c>
      <c r="D8" s="134">
        <v>4</v>
      </c>
      <c r="E8" s="135">
        <v>5</v>
      </c>
      <c r="F8" s="134">
        <v>6</v>
      </c>
      <c r="G8" s="134">
        <v>7</v>
      </c>
      <c r="H8" s="134">
        <v>8</v>
      </c>
      <c r="I8" s="134">
        <v>9</v>
      </c>
      <c r="J8" s="134">
        <v>10</v>
      </c>
      <c r="K8" s="134">
        <v>11</v>
      </c>
      <c r="L8" s="134">
        <v>12</v>
      </c>
    </row>
    <row r="9" spans="1:12" s="131" customFormat="1" ht="19.5" customHeight="1">
      <c r="A9" s="141">
        <v>801</v>
      </c>
      <c r="B9" s="141">
        <v>80110</v>
      </c>
      <c r="C9" s="141">
        <v>2310</v>
      </c>
      <c r="D9" s="126">
        <v>1674805</v>
      </c>
      <c r="E9" s="126">
        <f>SUM(F9+L9)</f>
        <v>1674805</v>
      </c>
      <c r="F9" s="146">
        <f>SUM(G9:K9)</f>
        <v>1674805</v>
      </c>
      <c r="G9" s="146">
        <v>1426040</v>
      </c>
      <c r="H9" s="146">
        <v>193431</v>
      </c>
      <c r="I9" s="146"/>
      <c r="J9" s="146">
        <v>55334</v>
      </c>
      <c r="K9" s="146"/>
      <c r="L9" s="146"/>
    </row>
    <row r="10" spans="1:12" s="131" customFormat="1" ht="19.5" customHeight="1">
      <c r="A10" s="141">
        <v>801</v>
      </c>
      <c r="B10" s="141">
        <v>80148</v>
      </c>
      <c r="C10" s="141">
        <v>2310</v>
      </c>
      <c r="D10" s="126">
        <v>95009</v>
      </c>
      <c r="E10" s="126">
        <f>SUM(F10+L10)</f>
        <v>95009</v>
      </c>
      <c r="F10" s="146">
        <f>SUM(G10:K10)</f>
        <v>95009</v>
      </c>
      <c r="G10" s="146">
        <v>73300</v>
      </c>
      <c r="H10" s="146">
        <v>21109</v>
      </c>
      <c r="I10" s="146"/>
      <c r="J10" s="146">
        <v>600</v>
      </c>
      <c r="K10" s="146"/>
      <c r="L10" s="146"/>
    </row>
    <row r="11" spans="1:12" ht="19.5" customHeight="1">
      <c r="A11" s="141">
        <v>852</v>
      </c>
      <c r="B11" s="141">
        <v>85201</v>
      </c>
      <c r="C11" s="141">
        <v>2320</v>
      </c>
      <c r="D11" s="126">
        <v>667627</v>
      </c>
      <c r="E11" s="126">
        <f>SUM(F11+L11)</f>
        <v>667627</v>
      </c>
      <c r="F11" s="146">
        <f>SUM(G11:K11)</f>
        <v>667627</v>
      </c>
      <c r="G11" s="146">
        <v>460663</v>
      </c>
      <c r="H11" s="146">
        <v>135849</v>
      </c>
      <c r="I11" s="146"/>
      <c r="J11" s="146">
        <v>71115</v>
      </c>
      <c r="K11" s="146"/>
      <c r="L11" s="146"/>
    </row>
    <row r="12" spans="1:12" ht="19.5" customHeight="1">
      <c r="A12" s="141">
        <v>852</v>
      </c>
      <c r="B12" s="141">
        <v>85204</v>
      </c>
      <c r="C12" s="141">
        <v>2320</v>
      </c>
      <c r="D12" s="126">
        <v>287520</v>
      </c>
      <c r="E12" s="126">
        <f>SUM(F12+L12)</f>
        <v>287520</v>
      </c>
      <c r="F12" s="146">
        <f>SUM(G12:K12)</f>
        <v>287520</v>
      </c>
      <c r="G12" s="146">
        <v>100000</v>
      </c>
      <c r="H12" s="146">
        <v>10000</v>
      </c>
      <c r="I12" s="146"/>
      <c r="J12" s="146">
        <v>177520</v>
      </c>
      <c r="K12" s="146"/>
      <c r="L12" s="146"/>
    </row>
    <row r="13" spans="1:12" ht="19.5" customHeight="1">
      <c r="A13" s="141"/>
      <c r="B13" s="141"/>
      <c r="C13" s="141"/>
      <c r="D13" s="126"/>
      <c r="E13" s="126"/>
      <c r="F13" s="146"/>
      <c r="G13" s="146"/>
      <c r="H13" s="146"/>
      <c r="I13" s="146"/>
      <c r="J13" s="146"/>
      <c r="K13" s="146"/>
      <c r="L13" s="146"/>
    </row>
    <row r="14" spans="1:12" ht="19.5" customHeight="1">
      <c r="A14" s="141"/>
      <c r="B14" s="141"/>
      <c r="C14" s="141"/>
      <c r="D14" s="126"/>
      <c r="E14" s="126"/>
      <c r="F14" s="146"/>
      <c r="G14" s="146"/>
      <c r="H14" s="146"/>
      <c r="I14" s="146"/>
      <c r="J14" s="146"/>
      <c r="K14" s="146"/>
      <c r="L14" s="146"/>
    </row>
    <row r="15" spans="1:12" ht="19.5" customHeight="1">
      <c r="A15" s="141"/>
      <c r="B15" s="141"/>
      <c r="C15" s="141"/>
      <c r="D15" s="126"/>
      <c r="E15" s="126"/>
      <c r="F15" s="146"/>
      <c r="G15" s="146"/>
      <c r="H15" s="146"/>
      <c r="I15" s="146"/>
      <c r="J15" s="146"/>
      <c r="K15" s="146"/>
      <c r="L15" s="146"/>
    </row>
    <row r="16" spans="1:12" ht="19.5" customHeight="1">
      <c r="A16" s="144"/>
      <c r="B16" s="144"/>
      <c r="C16" s="144"/>
      <c r="D16" s="128"/>
      <c r="E16" s="128"/>
      <c r="F16" s="147"/>
      <c r="G16" s="147"/>
      <c r="H16" s="147"/>
      <c r="I16" s="147"/>
      <c r="J16" s="147"/>
      <c r="K16" s="147"/>
      <c r="L16" s="147"/>
    </row>
    <row r="17" spans="1:12" ht="19.5" customHeight="1">
      <c r="A17" s="205" t="s">
        <v>338</v>
      </c>
      <c r="B17" s="205"/>
      <c r="C17" s="205"/>
      <c r="D17" s="205"/>
      <c r="E17" s="67">
        <f aca="true" t="shared" si="0" ref="E17:L17">SUM(E9:E16)</f>
        <v>2724961</v>
      </c>
      <c r="F17" s="67">
        <f t="shared" si="0"/>
        <v>2724961</v>
      </c>
      <c r="G17" s="67">
        <f t="shared" si="0"/>
        <v>2060003</v>
      </c>
      <c r="H17" s="67">
        <f t="shared" si="0"/>
        <v>360389</v>
      </c>
      <c r="I17" s="67">
        <f t="shared" si="0"/>
        <v>0</v>
      </c>
      <c r="J17" s="67">
        <f t="shared" si="0"/>
        <v>304569</v>
      </c>
      <c r="K17" s="67">
        <f t="shared" si="0"/>
        <v>0</v>
      </c>
      <c r="L17" s="67">
        <f t="shared" si="0"/>
        <v>0</v>
      </c>
    </row>
    <row r="19" spans="1:9" ht="12.75">
      <c r="A19" s="202"/>
      <c r="B19" s="202"/>
      <c r="C19" s="202"/>
      <c r="D19" s="202"/>
      <c r="E19" s="202"/>
      <c r="F19" s="202"/>
      <c r="G19" s="202"/>
      <c r="H19" s="202"/>
      <c r="I19" s="140"/>
    </row>
    <row r="20" spans="1:9" ht="12.75">
      <c r="A20" s="202"/>
      <c r="B20" s="202"/>
      <c r="C20" s="202"/>
      <c r="D20" s="202"/>
      <c r="E20" s="202"/>
      <c r="F20" s="202"/>
      <c r="G20" s="202"/>
      <c r="H20" s="202"/>
      <c r="I20" s="140"/>
    </row>
    <row r="22" ht="12.75">
      <c r="H22" s="104"/>
    </row>
  </sheetData>
  <sheetProtection/>
  <mergeCells count="18">
    <mergeCell ref="L5:L7"/>
    <mergeCell ref="A20:H20"/>
    <mergeCell ref="K6:K7"/>
    <mergeCell ref="A19:H19"/>
    <mergeCell ref="G6:H6"/>
    <mergeCell ref="I6:I7"/>
    <mergeCell ref="J6:J7"/>
    <mergeCell ref="A17:D17"/>
    <mergeCell ref="K1:L1"/>
    <mergeCell ref="A2:K2"/>
    <mergeCell ref="A4:A7"/>
    <mergeCell ref="B4:B7"/>
    <mergeCell ref="C4:C7"/>
    <mergeCell ref="D4:D7"/>
    <mergeCell ref="E4:E7"/>
    <mergeCell ref="F4:L4"/>
    <mergeCell ref="F5:F7"/>
    <mergeCell ref="G5:K5"/>
  </mergeCells>
  <printOptions horizontalCentered="1"/>
  <pageMargins left="0.27" right="0.27" top="0.75" bottom="0.5905511811023623" header="0.5118110236220472" footer="0.5118110236220472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showGridLines="0" view="pageBreakPreview" zoomScale="60" zoomScalePageLayoutView="0" workbookViewId="0" topLeftCell="A1">
      <selection activeCell="F1" sqref="F1:G1"/>
    </sheetView>
  </sheetViews>
  <sheetFormatPr defaultColWidth="9.00390625" defaultRowHeight="12.75"/>
  <cols>
    <col min="1" max="1" width="4.00390625" style="43" customWidth="1"/>
    <col min="2" max="2" width="8.125" style="43" customWidth="1"/>
    <col min="3" max="3" width="9.875" style="43" customWidth="1"/>
    <col min="4" max="4" width="5.75390625" style="43" customWidth="1"/>
    <col min="5" max="5" width="41.625" style="43" customWidth="1"/>
    <col min="6" max="6" width="22.375" style="43" customWidth="1"/>
    <col min="7" max="16384" width="9.125" style="43" customWidth="1"/>
  </cols>
  <sheetData>
    <row r="1" spans="6:7" ht="48.75" customHeight="1">
      <c r="F1" s="157" t="s">
        <v>373</v>
      </c>
      <c r="G1" s="157"/>
    </row>
    <row r="2" spans="1:10" ht="48" customHeight="1">
      <c r="A2" s="191" t="s">
        <v>343</v>
      </c>
      <c r="B2" s="191"/>
      <c r="C2" s="191"/>
      <c r="D2" s="191"/>
      <c r="E2" s="191"/>
      <c r="F2" s="191"/>
      <c r="G2" s="148"/>
      <c r="I2" s="149"/>
      <c r="J2" s="149"/>
    </row>
    <row r="3" spans="1:10" ht="9.75" customHeight="1">
      <c r="A3" s="106"/>
      <c r="B3" s="106"/>
      <c r="C3" s="106"/>
      <c r="D3" s="106"/>
      <c r="E3" s="106"/>
      <c r="F3" s="48" t="s">
        <v>0</v>
      </c>
      <c r="I3" s="149"/>
      <c r="J3" s="149"/>
    </row>
    <row r="4" spans="1:6" ht="64.5" customHeight="1">
      <c r="A4" s="109" t="s">
        <v>15</v>
      </c>
      <c r="B4" s="109" t="s">
        <v>1</v>
      </c>
      <c r="C4" s="109" t="s">
        <v>8</v>
      </c>
      <c r="D4" s="109" t="s">
        <v>2</v>
      </c>
      <c r="E4" s="109" t="s">
        <v>54</v>
      </c>
      <c r="F4" s="110" t="s">
        <v>55</v>
      </c>
    </row>
    <row r="5" spans="1:6" ht="12" customHeight="1">
      <c r="A5" s="134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</row>
    <row r="6" spans="1:6" ht="30" customHeight="1">
      <c r="A6" s="116" t="s">
        <v>19</v>
      </c>
      <c r="B6" s="116">
        <v>921</v>
      </c>
      <c r="C6" s="116">
        <v>92116</v>
      </c>
      <c r="D6" s="116">
        <v>2480</v>
      </c>
      <c r="E6" s="116" t="s">
        <v>342</v>
      </c>
      <c r="F6" s="125">
        <v>10000</v>
      </c>
    </row>
    <row r="7" spans="1:6" ht="30" customHeight="1">
      <c r="A7" s="118"/>
      <c r="B7" s="118"/>
      <c r="C7" s="118"/>
      <c r="D7" s="118"/>
      <c r="E7" s="118"/>
      <c r="F7" s="126"/>
    </row>
    <row r="8" spans="1:6" ht="30" customHeight="1">
      <c r="A8" s="118"/>
      <c r="B8" s="118"/>
      <c r="C8" s="118"/>
      <c r="D8" s="118"/>
      <c r="E8" s="118"/>
      <c r="F8" s="126"/>
    </row>
    <row r="9" spans="1:6" ht="30" customHeight="1">
      <c r="A9" s="124"/>
      <c r="B9" s="124"/>
      <c r="C9" s="124"/>
      <c r="D9" s="124"/>
      <c r="E9" s="124"/>
      <c r="F9" s="128"/>
    </row>
    <row r="10" spans="1:6" ht="30" customHeight="1">
      <c r="A10" s="206" t="s">
        <v>338</v>
      </c>
      <c r="B10" s="207"/>
      <c r="C10" s="207"/>
      <c r="D10" s="207"/>
      <c r="E10" s="208"/>
      <c r="F10" s="67">
        <f>SUM(F6:F9)</f>
        <v>10000</v>
      </c>
    </row>
    <row r="12" ht="12.75">
      <c r="A12" s="150"/>
    </row>
  </sheetData>
  <sheetProtection/>
  <mergeCells count="3">
    <mergeCell ref="A2:F2"/>
    <mergeCell ref="A10:E10"/>
    <mergeCell ref="F1:G1"/>
  </mergeCells>
  <printOptions horizontalCentered="1"/>
  <pageMargins left="0.57" right="0.54" top="0.88" bottom="0.5905511811023623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showGridLines="0" view="pageBreakPreview" zoomScale="60" zoomScalePageLayoutView="0" workbookViewId="0" topLeftCell="A1">
      <selection activeCell="F1" sqref="F1:G1"/>
    </sheetView>
  </sheetViews>
  <sheetFormatPr defaultColWidth="9.00390625" defaultRowHeight="12.75"/>
  <cols>
    <col min="1" max="1" width="5.25390625" style="40" customWidth="1"/>
    <col min="2" max="2" width="9.125" style="40" customWidth="1"/>
    <col min="3" max="3" width="11.00390625" style="40" customWidth="1"/>
    <col min="4" max="4" width="5.00390625" style="40" customWidth="1"/>
    <col min="5" max="5" width="43.875" style="40" customWidth="1"/>
    <col min="6" max="6" width="19.625" style="40" customWidth="1"/>
    <col min="7" max="16384" width="9.125" style="40" customWidth="1"/>
  </cols>
  <sheetData>
    <row r="1" spans="6:7" ht="48.75" customHeight="1">
      <c r="F1" s="157" t="s">
        <v>374</v>
      </c>
      <c r="G1" s="157"/>
    </row>
    <row r="2" spans="1:7" ht="60" customHeight="1">
      <c r="A2" s="191" t="s">
        <v>349</v>
      </c>
      <c r="B2" s="191"/>
      <c r="C2" s="191"/>
      <c r="D2" s="191"/>
      <c r="E2" s="191"/>
      <c r="F2" s="191"/>
      <c r="G2" s="108"/>
    </row>
    <row r="3" spans="1:6" ht="9.75" customHeight="1">
      <c r="A3" s="106"/>
      <c r="B3" s="106"/>
      <c r="C3" s="106"/>
      <c r="D3" s="106"/>
      <c r="E3" s="106"/>
      <c r="F3" s="48" t="s">
        <v>0</v>
      </c>
    </row>
    <row r="4" spans="1:6" ht="64.5" customHeight="1">
      <c r="A4" s="109" t="s">
        <v>15</v>
      </c>
      <c r="B4" s="109" t="s">
        <v>1</v>
      </c>
      <c r="C4" s="109" t="s">
        <v>8</v>
      </c>
      <c r="D4" s="109" t="s">
        <v>2</v>
      </c>
      <c r="E4" s="110" t="s">
        <v>344</v>
      </c>
      <c r="F4" s="110" t="s">
        <v>56</v>
      </c>
    </row>
    <row r="5" spans="1:6" s="151" customFormat="1" ht="12" customHeight="1">
      <c r="A5" s="134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</row>
    <row r="6" spans="1:6" ht="51">
      <c r="A6" s="152" t="s">
        <v>19</v>
      </c>
      <c r="B6" s="152">
        <v>750</v>
      </c>
      <c r="C6" s="152">
        <v>75095</v>
      </c>
      <c r="D6" s="152">
        <v>2310</v>
      </c>
      <c r="E6" s="153" t="s">
        <v>345</v>
      </c>
      <c r="F6" s="70">
        <v>2640</v>
      </c>
    </row>
    <row r="7" spans="1:6" s="131" customFormat="1" ht="25.5">
      <c r="A7" s="152" t="s">
        <v>22</v>
      </c>
      <c r="B7" s="152">
        <v>801</v>
      </c>
      <c r="C7" s="152">
        <v>80130</v>
      </c>
      <c r="D7" s="152">
        <v>2310</v>
      </c>
      <c r="E7" s="153" t="s">
        <v>350</v>
      </c>
      <c r="F7" s="70">
        <v>57000</v>
      </c>
    </row>
    <row r="8" spans="1:6" s="131" customFormat="1" ht="25.5">
      <c r="A8" s="152" t="s">
        <v>22</v>
      </c>
      <c r="B8" s="152">
        <v>801</v>
      </c>
      <c r="C8" s="152">
        <v>80195</v>
      </c>
      <c r="D8" s="152">
        <v>2310</v>
      </c>
      <c r="E8" s="153" t="s">
        <v>346</v>
      </c>
      <c r="F8" s="70">
        <v>26340</v>
      </c>
    </row>
    <row r="9" spans="1:6" ht="51">
      <c r="A9" s="152" t="s">
        <v>24</v>
      </c>
      <c r="B9" s="152">
        <v>852</v>
      </c>
      <c r="C9" s="152">
        <v>85201</v>
      </c>
      <c r="D9" s="152">
        <v>2320</v>
      </c>
      <c r="E9" s="153" t="s">
        <v>347</v>
      </c>
      <c r="F9" s="70">
        <v>200000</v>
      </c>
    </row>
    <row r="10" spans="1:6" ht="38.25">
      <c r="A10" s="152" t="s">
        <v>27</v>
      </c>
      <c r="B10" s="152">
        <v>852</v>
      </c>
      <c r="C10" s="152">
        <v>85204</v>
      </c>
      <c r="D10" s="152">
        <v>2320</v>
      </c>
      <c r="E10" s="153" t="s">
        <v>348</v>
      </c>
      <c r="F10" s="70">
        <v>120000</v>
      </c>
    </row>
    <row r="11" spans="1:6" ht="12.75">
      <c r="A11" s="152"/>
      <c r="B11" s="152"/>
      <c r="C11" s="152"/>
      <c r="D11" s="152"/>
      <c r="E11" s="153"/>
      <c r="F11" s="70"/>
    </row>
    <row r="12" spans="1:6" ht="30" customHeight="1">
      <c r="A12" s="152"/>
      <c r="B12" s="152"/>
      <c r="C12" s="152"/>
      <c r="D12" s="152"/>
      <c r="E12" s="152"/>
      <c r="F12" s="152"/>
    </row>
    <row r="13" spans="1:6" ht="30" customHeight="1">
      <c r="A13" s="152"/>
      <c r="B13" s="152"/>
      <c r="C13" s="152"/>
      <c r="D13" s="152"/>
      <c r="E13" s="152"/>
      <c r="F13" s="152"/>
    </row>
    <row r="14" spans="1:6" ht="30" customHeight="1">
      <c r="A14" s="152"/>
      <c r="B14" s="152"/>
      <c r="C14" s="152"/>
      <c r="D14" s="152"/>
      <c r="E14" s="152"/>
      <c r="F14" s="152"/>
    </row>
    <row r="15" spans="1:6" ht="30" customHeight="1">
      <c r="A15" s="206" t="s">
        <v>338</v>
      </c>
      <c r="B15" s="207"/>
      <c r="C15" s="207"/>
      <c r="D15" s="207"/>
      <c r="E15" s="208"/>
      <c r="F15" s="67">
        <f>SUM(F6:F11)</f>
        <v>405980</v>
      </c>
    </row>
    <row r="16" ht="12.75">
      <c r="B16" s="43"/>
    </row>
    <row r="17" ht="12.75">
      <c r="A17" s="150"/>
    </row>
  </sheetData>
  <sheetProtection/>
  <mergeCells count="3">
    <mergeCell ref="A2:F2"/>
    <mergeCell ref="A15:E15"/>
    <mergeCell ref="F1:G1"/>
  </mergeCells>
  <printOptions horizontalCentered="1"/>
  <pageMargins left="0.57" right="0.54" top="0.9" bottom="0.5905511811023623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showGridLines="0" view="pageBreakPreview" zoomScale="60" zoomScalePageLayoutView="0" workbookViewId="0" topLeftCell="A13">
      <selection activeCell="J9" sqref="J9"/>
    </sheetView>
  </sheetViews>
  <sheetFormatPr defaultColWidth="9.00390625" defaultRowHeight="12.75"/>
  <cols>
    <col min="1" max="1" width="5.25390625" style="40" customWidth="1"/>
    <col min="2" max="2" width="9.25390625" style="40" bestFit="1" customWidth="1"/>
    <col min="3" max="3" width="11.00390625" style="40" customWidth="1"/>
    <col min="4" max="4" width="52.25390625" style="40" bestFit="1" customWidth="1"/>
    <col min="5" max="5" width="19.625" style="40" customWidth="1"/>
    <col min="6" max="6" width="9.75390625" style="40" bestFit="1" customWidth="1"/>
    <col min="7" max="16384" width="9.125" style="40" customWidth="1"/>
  </cols>
  <sheetData>
    <row r="1" spans="5:6" ht="48.75" customHeight="1">
      <c r="E1" s="157" t="s">
        <v>375</v>
      </c>
      <c r="F1" s="157"/>
    </row>
    <row r="2" spans="1:6" ht="60" customHeight="1">
      <c r="A2" s="191" t="s">
        <v>363</v>
      </c>
      <c r="B2" s="191"/>
      <c r="C2" s="191"/>
      <c r="D2" s="191"/>
      <c r="E2" s="191"/>
      <c r="F2" s="108"/>
    </row>
    <row r="3" spans="1:5" ht="9.75" customHeight="1">
      <c r="A3" s="106"/>
      <c r="B3" s="106"/>
      <c r="C3" s="106"/>
      <c r="D3" s="106"/>
      <c r="E3" s="48" t="s">
        <v>0</v>
      </c>
    </row>
    <row r="4" spans="1:5" ht="64.5" customHeight="1">
      <c r="A4" s="109" t="s">
        <v>15</v>
      </c>
      <c r="B4" s="109" t="s">
        <v>1</v>
      </c>
      <c r="C4" s="109" t="s">
        <v>8</v>
      </c>
      <c r="D4" s="109" t="s">
        <v>57</v>
      </c>
      <c r="E4" s="110" t="s">
        <v>55</v>
      </c>
    </row>
    <row r="5" spans="1:5" s="151" customFormat="1" ht="12" customHeight="1">
      <c r="A5" s="134">
        <v>1</v>
      </c>
      <c r="B5" s="134">
        <v>2</v>
      </c>
      <c r="C5" s="134">
        <v>3</v>
      </c>
      <c r="D5" s="134">
        <v>4</v>
      </c>
      <c r="E5" s="134">
        <v>5</v>
      </c>
    </row>
    <row r="6" spans="1:5" ht="30" customHeight="1">
      <c r="A6" s="152" t="s">
        <v>19</v>
      </c>
      <c r="B6" s="114">
        <v>801</v>
      </c>
      <c r="C6" s="114">
        <v>80102</v>
      </c>
      <c r="D6" s="114" t="s">
        <v>351</v>
      </c>
      <c r="E6" s="70">
        <v>305123</v>
      </c>
    </row>
    <row r="7" spans="1:5" ht="30" customHeight="1">
      <c r="A7" s="152" t="s">
        <v>22</v>
      </c>
      <c r="B7" s="114">
        <v>801</v>
      </c>
      <c r="C7" s="114">
        <v>80111</v>
      </c>
      <c r="D7" s="114" t="s">
        <v>351</v>
      </c>
      <c r="E7" s="70">
        <v>256081</v>
      </c>
    </row>
    <row r="8" spans="1:5" ht="30" customHeight="1">
      <c r="A8" s="152" t="s">
        <v>24</v>
      </c>
      <c r="B8" s="114">
        <v>801</v>
      </c>
      <c r="C8" s="114">
        <v>80120</v>
      </c>
      <c r="D8" s="114" t="s">
        <v>352</v>
      </c>
      <c r="E8" s="70">
        <v>166957</v>
      </c>
    </row>
    <row r="9" spans="1:6" ht="30" customHeight="1">
      <c r="A9" s="152" t="s">
        <v>27</v>
      </c>
      <c r="B9" s="114">
        <v>801</v>
      </c>
      <c r="C9" s="114">
        <v>80120</v>
      </c>
      <c r="D9" s="114" t="s">
        <v>353</v>
      </c>
      <c r="E9" s="70">
        <v>155476</v>
      </c>
      <c r="F9" s="102">
        <f>SUM(E8:E11)</f>
        <v>604169</v>
      </c>
    </row>
    <row r="10" spans="1:5" ht="30" customHeight="1">
      <c r="A10" s="152" t="s">
        <v>30</v>
      </c>
      <c r="B10" s="114">
        <v>801</v>
      </c>
      <c r="C10" s="114">
        <v>80120</v>
      </c>
      <c r="D10" s="114" t="s">
        <v>354</v>
      </c>
      <c r="E10" s="70">
        <v>174692</v>
      </c>
    </row>
    <row r="11" spans="1:5" ht="30" customHeight="1">
      <c r="A11" s="152" t="s">
        <v>33</v>
      </c>
      <c r="B11" s="114">
        <v>801</v>
      </c>
      <c r="C11" s="114">
        <v>80120</v>
      </c>
      <c r="D11" s="114" t="s">
        <v>355</v>
      </c>
      <c r="E11" s="70">
        <v>107044</v>
      </c>
    </row>
    <row r="12" spans="1:5" ht="30" customHeight="1">
      <c r="A12" s="152" t="s">
        <v>36</v>
      </c>
      <c r="B12" s="114">
        <v>801</v>
      </c>
      <c r="C12" s="114">
        <v>80130</v>
      </c>
      <c r="D12" s="114" t="s">
        <v>353</v>
      </c>
      <c r="E12" s="70">
        <v>90072</v>
      </c>
    </row>
    <row r="13" spans="1:6" ht="30" customHeight="1">
      <c r="A13" s="152" t="s">
        <v>39</v>
      </c>
      <c r="B13" s="114">
        <v>801</v>
      </c>
      <c r="C13" s="114">
        <v>80130</v>
      </c>
      <c r="D13" s="114" t="s">
        <v>354</v>
      </c>
      <c r="E13" s="70">
        <v>255689</v>
      </c>
      <c r="F13" s="102">
        <f>SUM(E12:E14)</f>
        <v>363194</v>
      </c>
    </row>
    <row r="14" spans="1:5" ht="30" customHeight="1">
      <c r="A14" s="152" t="s">
        <v>71</v>
      </c>
      <c r="B14" s="114">
        <v>801</v>
      </c>
      <c r="C14" s="114">
        <v>80130</v>
      </c>
      <c r="D14" s="114" t="s">
        <v>355</v>
      </c>
      <c r="E14" s="70">
        <v>17433</v>
      </c>
    </row>
    <row r="15" spans="1:5" ht="30" customHeight="1">
      <c r="A15" s="152" t="s">
        <v>356</v>
      </c>
      <c r="B15" s="114">
        <v>801</v>
      </c>
      <c r="C15" s="114">
        <v>80144</v>
      </c>
      <c r="D15" s="114" t="s">
        <v>351</v>
      </c>
      <c r="E15" s="70">
        <v>219234</v>
      </c>
    </row>
    <row r="16" spans="1:5" ht="30" customHeight="1">
      <c r="A16" s="152" t="s">
        <v>357</v>
      </c>
      <c r="B16" s="114">
        <v>854</v>
      </c>
      <c r="C16" s="114">
        <v>85403</v>
      </c>
      <c r="D16" s="114" t="s">
        <v>351</v>
      </c>
      <c r="E16" s="70">
        <v>289006</v>
      </c>
    </row>
    <row r="17" spans="1:5" ht="30" customHeight="1">
      <c r="A17" s="152" t="s">
        <v>358</v>
      </c>
      <c r="B17" s="114">
        <v>854</v>
      </c>
      <c r="C17" s="114">
        <v>85404</v>
      </c>
      <c r="D17" s="114" t="s">
        <v>360</v>
      </c>
      <c r="E17" s="70">
        <v>164803</v>
      </c>
    </row>
    <row r="18" spans="1:5" ht="30" customHeight="1">
      <c r="A18" s="152" t="s">
        <v>359</v>
      </c>
      <c r="B18" s="114">
        <v>854</v>
      </c>
      <c r="C18" s="114">
        <v>85419</v>
      </c>
      <c r="D18" s="114" t="s">
        <v>360</v>
      </c>
      <c r="E18" s="70">
        <v>1320076</v>
      </c>
    </row>
    <row r="19" spans="1:5" ht="51">
      <c r="A19" s="152" t="s">
        <v>361</v>
      </c>
      <c r="B19" s="114">
        <v>854</v>
      </c>
      <c r="C19" s="114">
        <v>85495</v>
      </c>
      <c r="D19" s="154" t="s">
        <v>364</v>
      </c>
      <c r="E19" s="70">
        <v>9000</v>
      </c>
    </row>
    <row r="20" spans="1:5" ht="30" customHeight="1">
      <c r="A20" s="152" t="s">
        <v>362</v>
      </c>
      <c r="B20" s="114">
        <v>926</v>
      </c>
      <c r="C20" s="114">
        <v>92605</v>
      </c>
      <c r="D20" s="154" t="s">
        <v>365</v>
      </c>
      <c r="E20" s="70">
        <v>1000</v>
      </c>
    </row>
    <row r="21" spans="1:5" ht="30" customHeight="1">
      <c r="A21" s="206" t="s">
        <v>338</v>
      </c>
      <c r="B21" s="207"/>
      <c r="C21" s="207"/>
      <c r="D21" s="208"/>
      <c r="E21" s="67">
        <f>SUM(E6:E20)</f>
        <v>3531686</v>
      </c>
    </row>
    <row r="22" ht="12.75">
      <c r="B22" s="43"/>
    </row>
    <row r="23" ht="12.75">
      <c r="A23" s="150"/>
    </row>
  </sheetData>
  <sheetProtection/>
  <mergeCells count="3">
    <mergeCell ref="A2:E2"/>
    <mergeCell ref="A21:D21"/>
    <mergeCell ref="E1:F1"/>
  </mergeCells>
  <printOptions horizontalCentered="1"/>
  <pageMargins left="0.57" right="0.54" top="0.7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Małgosia</cp:lastModifiedBy>
  <cp:lastPrinted>2011-12-27T13:23:54Z</cp:lastPrinted>
  <dcterms:created xsi:type="dcterms:W3CDTF">2009-10-01T05:59:07Z</dcterms:created>
  <dcterms:modified xsi:type="dcterms:W3CDTF">2012-01-03T10:05:52Z</dcterms:modified>
  <cp:category/>
  <cp:version/>
  <cp:contentType/>
  <cp:contentStatus/>
</cp:coreProperties>
</file>